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owestofttc.sharepoint.com/sites/AssetManagement/Shared Documents/Assets LTC/Arnolds bequest SK261315_CHARITY LAND NOT LTC/Meetings/2023 - 2024/240123/"/>
    </mc:Choice>
  </mc:AlternateContent>
  <xr:revisionPtr revIDLastSave="15" documentId="8_{F792E240-8872-46B2-A0D8-690348D29F35}" xr6:coauthVersionLast="47" xr6:coauthVersionMax="47" xr10:uidLastSave="{E4AB9093-96DB-4DC4-AB73-D6FECC90BAC5}"/>
  <bookViews>
    <workbookView xWindow="-110" yWindow="-110" windowWidth="19420" windowHeight="10420" xr2:uid="{00000000-000D-0000-FFFF-FFFF00000000}"/>
  </bookViews>
  <sheets>
    <sheet name="R&amp;P Accounts 23-24" sheetId="7" r:id="rId1"/>
    <sheet name="R&amp;P Accounts 22-23" sheetId="6" r:id="rId2"/>
    <sheet name="R&amp;P Accounts 21-22" sheetId="5" r:id="rId3"/>
    <sheet name="R&amp;P Accounts 20-21" sheetId="4" r:id="rId4"/>
    <sheet name="R&amp;P Accounts 19-20" sheetId="2" r:id="rId5"/>
  </sheets>
  <definedNames>
    <definedName name="_xlnm.Print_Area" localSheetId="4">'R&amp;P Accounts 19-20'!$A$3:$J$96</definedName>
    <definedName name="_xlnm.Print_Area" localSheetId="3">'R&amp;P Accounts 20-21'!$A$3:$J$96</definedName>
    <definedName name="_xlnm.Print_Area" localSheetId="2">'R&amp;P Accounts 21-22'!$A$3:$J$96</definedName>
    <definedName name="_xlnm.Print_Area" localSheetId="1">'R&amp;P Accounts 22-23'!$A$3:$J$96</definedName>
    <definedName name="_xlnm.Print_Area" localSheetId="0">'R&amp;P Accounts 23-24'!$A$3:$J$98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7" l="1"/>
  <c r="H40" i="7"/>
  <c r="H39" i="7"/>
  <c r="B38" i="7"/>
  <c r="H38" i="7" s="1"/>
  <c r="H13" i="2"/>
  <c r="H14" i="2"/>
  <c r="H15" i="2"/>
  <c r="H16" i="2"/>
  <c r="H17" i="2"/>
  <c r="H18" i="2"/>
  <c r="H19" i="2"/>
  <c r="H20" i="2"/>
  <c r="B21" i="2"/>
  <c r="D21" i="2"/>
  <c r="F21" i="2"/>
  <c r="H21" i="2"/>
  <c r="J21" i="2"/>
  <c r="H24" i="2"/>
  <c r="H25" i="2"/>
  <c r="B26" i="2"/>
  <c r="D26" i="2"/>
  <c r="F26" i="2"/>
  <c r="H26" i="2"/>
  <c r="J26" i="2"/>
  <c r="B28" i="2"/>
  <c r="D28" i="2"/>
  <c r="F28" i="2"/>
  <c r="H28" i="2"/>
  <c r="J28" i="2"/>
  <c r="H31" i="2"/>
  <c r="H32" i="2"/>
  <c r="H33" i="2"/>
  <c r="H34" i="2"/>
  <c r="H35" i="2"/>
  <c r="H36" i="2"/>
  <c r="H37" i="2"/>
  <c r="H38" i="2"/>
  <c r="H39" i="2"/>
  <c r="B40" i="2"/>
  <c r="D40" i="2"/>
  <c r="F40" i="2"/>
  <c r="H40" i="2"/>
  <c r="J40" i="2"/>
  <c r="H43" i="2"/>
  <c r="H44" i="2"/>
  <c r="B45" i="2"/>
  <c r="D45" i="2"/>
  <c r="F45" i="2"/>
  <c r="H45" i="2"/>
  <c r="J45" i="2"/>
  <c r="B47" i="2"/>
  <c r="D47" i="2"/>
  <c r="F47" i="2"/>
  <c r="H47" i="2"/>
  <c r="J47" i="2"/>
  <c r="B49" i="2"/>
  <c r="D49" i="2"/>
  <c r="F49" i="2"/>
  <c r="H49" i="2"/>
  <c r="J49" i="2"/>
  <c r="H50" i="2"/>
  <c r="B52" i="2"/>
  <c r="D52" i="2"/>
  <c r="F52" i="2"/>
  <c r="H52" i="2"/>
  <c r="J52" i="2"/>
  <c r="F61" i="2"/>
  <c r="H61" i="2"/>
  <c r="J61" i="2"/>
  <c r="F62" i="2"/>
  <c r="H62" i="2"/>
  <c r="J62" i="2"/>
  <c r="H13" i="4"/>
  <c r="H14" i="4"/>
  <c r="H15" i="4"/>
  <c r="H16" i="4"/>
  <c r="H17" i="4"/>
  <c r="H18" i="4"/>
  <c r="H19" i="4"/>
  <c r="H20" i="4"/>
  <c r="B21" i="4"/>
  <c r="D21" i="4"/>
  <c r="F21" i="4"/>
  <c r="H21" i="4"/>
  <c r="J21" i="4"/>
  <c r="H24" i="4"/>
  <c r="H25" i="4"/>
  <c r="B26" i="4"/>
  <c r="D26" i="4"/>
  <c r="F26" i="4"/>
  <c r="H26" i="4"/>
  <c r="J26" i="4"/>
  <c r="B28" i="4"/>
  <c r="D28" i="4"/>
  <c r="F28" i="4"/>
  <c r="H28" i="4"/>
  <c r="J28" i="4"/>
  <c r="H31" i="4"/>
  <c r="H32" i="4"/>
  <c r="H33" i="4"/>
  <c r="H34" i="4"/>
  <c r="H35" i="4"/>
  <c r="H36" i="4"/>
  <c r="H37" i="4"/>
  <c r="H38" i="4"/>
  <c r="H39" i="4"/>
  <c r="B40" i="4"/>
  <c r="D40" i="4"/>
  <c r="F40" i="4"/>
  <c r="H40" i="4"/>
  <c r="J40" i="4"/>
  <c r="H43" i="4"/>
  <c r="H44" i="4"/>
  <c r="B45" i="4"/>
  <c r="D45" i="4"/>
  <c r="F45" i="4"/>
  <c r="H45" i="4"/>
  <c r="J45" i="4"/>
  <c r="B47" i="4"/>
  <c r="D47" i="4"/>
  <c r="F47" i="4"/>
  <c r="H47" i="4"/>
  <c r="J47" i="4"/>
  <c r="B49" i="4"/>
  <c r="D49" i="4"/>
  <c r="F49" i="4"/>
  <c r="H49" i="4"/>
  <c r="J49" i="4"/>
  <c r="H50" i="4"/>
  <c r="B52" i="4"/>
  <c r="D52" i="4"/>
  <c r="F52" i="4"/>
  <c r="H52" i="4"/>
  <c r="J52" i="4"/>
  <c r="F61" i="4"/>
  <c r="H61" i="4"/>
  <c r="J61" i="4"/>
  <c r="F62" i="4"/>
  <c r="H62" i="4"/>
  <c r="J62" i="4"/>
  <c r="H13" i="5"/>
  <c r="H14" i="5"/>
  <c r="H15" i="5"/>
  <c r="H16" i="5"/>
  <c r="H17" i="5"/>
  <c r="H18" i="5"/>
  <c r="H19" i="5"/>
  <c r="H20" i="5"/>
  <c r="B21" i="5"/>
  <c r="D21" i="5"/>
  <c r="F21" i="5"/>
  <c r="H21" i="5"/>
  <c r="J21" i="5"/>
  <c r="H24" i="5"/>
  <c r="H25" i="5"/>
  <c r="B26" i="5"/>
  <c r="D26" i="5"/>
  <c r="F26" i="5"/>
  <c r="H26" i="5"/>
  <c r="J26" i="5"/>
  <c r="B28" i="5"/>
  <c r="D28" i="5"/>
  <c r="F28" i="5"/>
  <c r="H28" i="5"/>
  <c r="J28" i="5"/>
  <c r="H31" i="5"/>
  <c r="H32" i="5"/>
  <c r="H33" i="5"/>
  <c r="H34" i="5"/>
  <c r="H35" i="5"/>
  <c r="H36" i="5"/>
  <c r="H37" i="5"/>
  <c r="H38" i="5"/>
  <c r="H39" i="5"/>
  <c r="B40" i="5"/>
  <c r="D40" i="5"/>
  <c r="F40" i="5"/>
  <c r="H40" i="5"/>
  <c r="J40" i="5"/>
  <c r="H43" i="5"/>
  <c r="H44" i="5"/>
  <c r="B45" i="5"/>
  <c r="D45" i="5"/>
  <c r="F45" i="5"/>
  <c r="H45" i="5"/>
  <c r="J45" i="5"/>
  <c r="B47" i="5"/>
  <c r="D47" i="5"/>
  <c r="F47" i="5"/>
  <c r="H47" i="5"/>
  <c r="J47" i="5"/>
  <c r="B49" i="5"/>
  <c r="D49" i="5"/>
  <c r="F49" i="5"/>
  <c r="H49" i="5"/>
  <c r="J49" i="5"/>
  <c r="H50" i="5"/>
  <c r="B52" i="5"/>
  <c r="D52" i="5"/>
  <c r="F52" i="5"/>
  <c r="H52" i="5"/>
  <c r="J52" i="5"/>
  <c r="F58" i="5"/>
  <c r="F61" i="5"/>
  <c r="H61" i="5"/>
  <c r="J61" i="5"/>
  <c r="F62" i="5"/>
  <c r="H62" i="5"/>
  <c r="J62" i="5"/>
  <c r="H13" i="6"/>
  <c r="H14" i="6"/>
  <c r="H15" i="6"/>
  <c r="H16" i="6"/>
  <c r="H17" i="6"/>
  <c r="H18" i="6"/>
  <c r="H19" i="6"/>
  <c r="H20" i="6"/>
  <c r="B21" i="6"/>
  <c r="D21" i="6"/>
  <c r="F21" i="6"/>
  <c r="H21" i="6"/>
  <c r="J21" i="6"/>
  <c r="H24" i="6"/>
  <c r="H25" i="6"/>
  <c r="B26" i="6"/>
  <c r="D26" i="6"/>
  <c r="F26" i="6"/>
  <c r="H26" i="6"/>
  <c r="J26" i="6"/>
  <c r="B28" i="6"/>
  <c r="D28" i="6"/>
  <c r="F28" i="6"/>
  <c r="H28" i="6"/>
  <c r="J28" i="6"/>
  <c r="H31" i="6"/>
  <c r="H32" i="6"/>
  <c r="H33" i="6"/>
  <c r="H34" i="6"/>
  <c r="H35" i="6"/>
  <c r="H36" i="6"/>
  <c r="H37" i="6"/>
  <c r="H38" i="6"/>
  <c r="H39" i="6"/>
  <c r="B40" i="6"/>
  <c r="D40" i="6"/>
  <c r="F40" i="6"/>
  <c r="H40" i="6"/>
  <c r="J40" i="6"/>
  <c r="H43" i="6"/>
  <c r="H44" i="6"/>
  <c r="B45" i="6"/>
  <c r="D45" i="6"/>
  <c r="F45" i="6"/>
  <c r="H45" i="6"/>
  <c r="J45" i="6"/>
  <c r="B47" i="6"/>
  <c r="D47" i="6"/>
  <c r="F47" i="6"/>
  <c r="H47" i="6"/>
  <c r="J47" i="6"/>
  <c r="B49" i="6"/>
  <c r="D49" i="6"/>
  <c r="F49" i="6"/>
  <c r="H49" i="6"/>
  <c r="J49" i="6"/>
  <c r="H50" i="6"/>
  <c r="B52" i="6"/>
  <c r="D52" i="6"/>
  <c r="F52" i="6"/>
  <c r="H52" i="6"/>
  <c r="J52" i="6"/>
  <c r="F61" i="6"/>
  <c r="H61" i="6"/>
  <c r="J61" i="6"/>
  <c r="F62" i="6"/>
  <c r="H62" i="6"/>
  <c r="J62" i="6"/>
  <c r="H13" i="7"/>
  <c r="H14" i="7"/>
  <c r="H15" i="7"/>
  <c r="H16" i="7"/>
  <c r="H17" i="7"/>
  <c r="H18" i="7"/>
  <c r="H19" i="7"/>
  <c r="H20" i="7"/>
  <c r="B21" i="7"/>
  <c r="D21" i="7"/>
  <c r="D28" i="7" s="1"/>
  <c r="D51" i="7" s="1"/>
  <c r="D54" i="7" s="1"/>
  <c r="H64" i="7" s="1"/>
  <c r="F21" i="7"/>
  <c r="F28" i="7" s="1"/>
  <c r="F51" i="7" s="1"/>
  <c r="F54" i="7" s="1"/>
  <c r="J64" i="7" s="1"/>
  <c r="J21" i="7"/>
  <c r="H24" i="7"/>
  <c r="H25" i="7"/>
  <c r="B26" i="7"/>
  <c r="D26" i="7"/>
  <c r="F26" i="7"/>
  <c r="H26" i="7"/>
  <c r="J26" i="7"/>
  <c r="J28" i="7" s="1"/>
  <c r="J51" i="7" s="1"/>
  <c r="J54" i="7" s="1"/>
  <c r="H31" i="7"/>
  <c r="H32" i="7"/>
  <c r="H33" i="7"/>
  <c r="H34" i="7"/>
  <c r="H35" i="7"/>
  <c r="H36" i="7"/>
  <c r="H37" i="7"/>
  <c r="B42" i="7"/>
  <c r="B49" i="7" s="1"/>
  <c r="D42" i="7"/>
  <c r="F42" i="7"/>
  <c r="J42" i="7"/>
  <c r="H45" i="7"/>
  <c r="H46" i="7"/>
  <c r="B47" i="7"/>
  <c r="H47" i="7" s="1"/>
  <c r="D47" i="7"/>
  <c r="D49" i="7" s="1"/>
  <c r="F47" i="7"/>
  <c r="F49" i="7" s="1"/>
  <c r="J47" i="7"/>
  <c r="J49" i="7"/>
  <c r="H52" i="7"/>
  <c r="F63" i="7"/>
  <c r="H63" i="7"/>
  <c r="J63" i="7"/>
  <c r="H21" i="7" l="1"/>
  <c r="H42" i="7"/>
  <c r="H49" i="7" s="1"/>
  <c r="B28" i="7"/>
  <c r="B51" i="7" l="1"/>
  <c r="H28" i="7"/>
  <c r="B54" i="7" l="1"/>
  <c r="H51" i="7"/>
  <c r="H54" i="7" l="1"/>
  <c r="F64" i="7"/>
</calcChain>
</file>

<file path=xl/sharedStrings.xml><?xml version="1.0" encoding="utf-8"?>
<sst xmlns="http://schemas.openxmlformats.org/spreadsheetml/2006/main" count="402" uniqueCount="83">
  <si>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</si>
  <si>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</si>
  <si>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</si>
  <si>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</si>
  <si>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</si>
  <si>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</si>
  <si>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</si>
  <si>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</si>
  <si>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</si>
  <si>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</si>
  <si>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</si>
  <si>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</si>
  <si>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</si>
  <si>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</si>
  <si>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</si>
  <si>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</si>
  <si>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</si>
  <si>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</si>
  <si>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</si>
  <si>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</si>
  <si>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</si>
  <si>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</si>
  <si>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</si>
  <si>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</si>
  <si>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</si>
  <si>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</si>
  <si>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</si>
  <si>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</si>
  <si>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</si>
  <si>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</si>
  <si>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</si>
  <si>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</si>
  <si>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</si>
  <si>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</si>
  <si>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</si>
  <si>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</si>
  <si>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</si>
  <si>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</si>
  <si>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</si>
  <si>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</si>
  <si>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</si>
  <si>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</si>
  <si>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</si>
  <si>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</si>
  <si>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</si>
  <si>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</si>
  <si>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</si>
  <si>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</si>
  <si>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</si>
  <si>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</si>
  <si>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</si>
  <si>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</si>
  <si>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</si>
  <si>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</si>
  <si>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</si>
  <si>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</si>
  <si>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</si>
  <si>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</si>
  <si>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</si>
  <si>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</si>
  <si>
    <t>Rent 2020-2021 Q2</t>
  </si>
  <si>
    <t>Rent 2018-19</t>
  </si>
  <si>
    <t>Rent 2020-21</t>
  </si>
  <si>
    <t>Rent 2020-2021 Q3</t>
  </si>
  <si>
    <t>Rent 2021-22</t>
  </si>
  <si>
    <t>Norse Partnership Charge</t>
  </si>
  <si>
    <t>Bulbs</t>
  </si>
  <si>
    <t>Rent 2022-23</t>
  </si>
  <si>
    <t>Norse Partnership Charge 21-22</t>
  </si>
  <si>
    <t>Norse Partnership Charge 21-22 Additional</t>
  </si>
  <si>
    <t>Norse Partnership Charge 22-23</t>
  </si>
  <si>
    <t>-</t>
  </si>
  <si>
    <t>New Benches, Reposition Bin and Supply &amp; Fit Barrier</t>
  </si>
  <si>
    <t>Repair Supplies</t>
  </si>
  <si>
    <t>2x Benches</t>
  </si>
  <si>
    <t>Asbestos Survey</t>
  </si>
  <si>
    <t>Rent 2023-24</t>
  </si>
  <si>
    <t>Norse Partnership Charge 23-24</t>
  </si>
  <si>
    <t>Office Hours July - October</t>
  </si>
  <si>
    <t>Gritting November</t>
  </si>
  <si>
    <t>Tree Survey</t>
  </si>
  <si>
    <t>Gritting December</t>
  </si>
  <si>
    <t>Gritting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</si>
</sst>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809]dd\ mmmm\ yyyy;@"/>
  </numFmts>
  <fonts count="2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5" fillId="0" borderId="1" xfId="1" applyNumberFormat="1" applyFont="1" applyBorder="1" applyAlignment="1" applyProtection="1">
      <alignment vertical="center" wrapText="1"/>
      <protection locked="0"/>
    </xf>
    <xf numFmtId="164" fontId="5" fillId="0" borderId="0" xfId="1" applyNumberFormat="1" applyFont="1" applyAlignment="1" applyProtection="1">
      <alignment vertical="center" wrapText="1"/>
      <protection locked="0"/>
    </xf>
    <xf numFmtId="164" fontId="5" fillId="0" borderId="2" xfId="1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164" fontId="5" fillId="0" borderId="3" xfId="1" applyNumberFormat="1" applyFont="1" applyBorder="1" applyAlignment="1" applyProtection="1">
      <alignment vertical="center" wrapText="1"/>
      <protection locked="0"/>
    </xf>
    <xf numFmtId="164" fontId="6" fillId="0" borderId="0" xfId="1" applyNumberFormat="1" applyFont="1" applyBorder="1" applyAlignment="1" applyProtection="1">
      <alignment horizontal="right" vertical="center" wrapText="1"/>
      <protection locked="0"/>
    </xf>
    <xf numFmtId="164" fontId="6" fillId="0" borderId="0" xfId="1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164" fontId="5" fillId="0" borderId="1" xfId="1" applyNumberFormat="1" applyFont="1" applyBorder="1" applyAlignment="1" applyProtection="1">
      <alignment wrapText="1"/>
      <protection locked="0"/>
    </xf>
    <xf numFmtId="164" fontId="5" fillId="0" borderId="0" xfId="1" applyNumberFormat="1" applyFont="1" applyBorder="1" applyAlignment="1" applyProtection="1">
      <alignment wrapTex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164" fontId="5" fillId="0" borderId="4" xfId="1" applyNumberFormat="1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1" fontId="5" fillId="0" borderId="1" xfId="1" applyNumberFormat="1" applyFont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164" fontId="10" fillId="0" borderId="0" xfId="1" applyNumberFormat="1" applyFont="1" applyAlignment="1" applyProtection="1">
      <alignment horizontal="right" wrapText="1"/>
      <protection locked="0"/>
    </xf>
    <xf numFmtId="164" fontId="10" fillId="0" borderId="0" xfId="1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164" fontId="10" fillId="0" borderId="6" xfId="1" applyNumberFormat="1" applyFont="1" applyBorder="1" applyAlignment="1" applyProtection="1">
      <alignment horizontal="right" wrapText="1"/>
      <protection locked="0"/>
    </xf>
    <xf numFmtId="164" fontId="10" fillId="0" borderId="6" xfId="1" applyNumberFormat="1" applyFont="1" applyBorder="1" applyAlignment="1" applyProtection="1">
      <alignment wrapText="1"/>
      <protection locked="0"/>
    </xf>
    <xf numFmtId="164" fontId="10" fillId="0" borderId="2" xfId="1" applyNumberFormat="1" applyFont="1" applyBorder="1" applyAlignment="1" applyProtection="1">
      <alignment horizontal="right" wrapText="1"/>
      <protection locked="0"/>
    </xf>
    <xf numFmtId="164" fontId="10" fillId="0" borderId="2" xfId="1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vertical="center" wrapText="1"/>
    </xf>
    <xf numFmtId="164" fontId="5" fillId="2" borderId="1" xfId="1" applyNumberFormat="1" applyFont="1" applyFill="1" applyBorder="1" applyAlignment="1" applyProtection="1">
      <alignment wrapText="1"/>
    </xf>
    <xf numFmtId="164" fontId="5" fillId="2" borderId="8" xfId="1" applyNumberFormat="1" applyFont="1" applyFill="1" applyBorder="1" applyAlignment="1" applyProtection="1">
      <alignment wrapText="1"/>
    </xf>
    <xf numFmtId="164" fontId="10" fillId="2" borderId="8" xfId="1" applyNumberFormat="1" applyFont="1" applyFill="1" applyBorder="1" applyAlignment="1" applyProtection="1">
      <alignment wrapText="1"/>
    </xf>
    <xf numFmtId="164" fontId="10" fillId="2" borderId="9" xfId="1" applyNumberFormat="1" applyFont="1" applyFill="1" applyBorder="1" applyAlignment="1" applyProtection="1">
      <alignment horizontal="right" wrapText="1"/>
    </xf>
    <xf numFmtId="164" fontId="10" fillId="2" borderId="10" xfId="1" applyNumberFormat="1" applyFont="1" applyFill="1" applyBorder="1" applyAlignment="1" applyProtection="1">
      <alignment wrapText="1"/>
    </xf>
    <xf numFmtId="164" fontId="10" fillId="2" borderId="8" xfId="1" applyNumberFormat="1" applyFont="1" applyFill="1" applyBorder="1" applyAlignment="1" applyProtection="1">
      <alignment horizontal="right" wrapText="1"/>
    </xf>
    <xf numFmtId="164" fontId="10" fillId="2" borderId="11" xfId="1" applyNumberFormat="1" applyFont="1" applyFill="1" applyBorder="1" applyAlignment="1" applyProtection="1">
      <alignment vertical="center" wrapText="1"/>
    </xf>
    <xf numFmtId="0" fontId="16" fillId="2" borderId="0" xfId="0" applyFont="1" applyFill="1" applyAlignment="1">
      <alignment wrapText="1"/>
    </xf>
    <xf numFmtId="0" fontId="18" fillId="0" borderId="0" xfId="0" applyFont="1" applyAlignment="1" applyProtection="1">
      <alignment vertical="top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5" fillId="0" borderId="1" xfId="1" applyNumberFormat="1" applyFont="1" applyBorder="1" applyAlignment="1" applyProtection="1">
      <alignment vertical="top" wrapText="1"/>
      <protection locked="0"/>
    </xf>
    <xf numFmtId="164" fontId="5" fillId="0" borderId="0" xfId="1" applyNumberFormat="1" applyFont="1" applyAlignment="1" applyProtection="1">
      <alignment vertical="top" wrapText="1"/>
      <protection locked="0"/>
    </xf>
    <xf numFmtId="165" fontId="5" fillId="0" borderId="1" xfId="1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164" fontId="5" fillId="0" borderId="0" xfId="1" applyNumberFormat="1" applyFont="1" applyBorder="1" applyAlignment="1" applyProtection="1">
      <alignment horizontal="right" vertical="center" wrapTex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164" fontId="10" fillId="0" borderId="12" xfId="1" applyNumberFormat="1" applyFont="1" applyBorder="1" applyAlignment="1" applyProtection="1">
      <protection locked="0"/>
    </xf>
    <xf numFmtId="41" fontId="12" fillId="0" borderId="0" xfId="1" applyNumberFormat="1" applyFont="1" applyProtection="1">
      <protection locked="0"/>
    </xf>
    <xf numFmtId="41" fontId="5" fillId="0" borderId="0" xfId="1" applyNumberFormat="1" applyFont="1" applyAlignment="1" applyProtection="1">
      <alignment horizontal="center" vertical="center" wrapText="1"/>
      <protection locked="0"/>
    </xf>
    <xf numFmtId="41" fontId="8" fillId="0" borderId="0" xfId="1" applyNumberFormat="1" applyFont="1" applyAlignment="1" applyProtection="1">
      <alignment horizontal="right" vertical="center" wrapText="1"/>
      <protection locked="0"/>
    </xf>
    <xf numFmtId="41" fontId="5" fillId="0" borderId="1" xfId="1" applyNumberFormat="1" applyFont="1" applyBorder="1" applyAlignment="1" applyProtection="1">
      <alignment vertical="center" wrapText="1"/>
      <protection locked="0"/>
    </xf>
    <xf numFmtId="41" fontId="5" fillId="2" borderId="8" xfId="1" applyNumberFormat="1" applyFont="1" applyFill="1" applyBorder="1" applyAlignment="1" applyProtection="1">
      <alignment vertical="center" wrapText="1"/>
    </xf>
    <xf numFmtId="41" fontId="6" fillId="0" borderId="0" xfId="1" applyNumberFormat="1" applyFont="1" applyAlignment="1" applyProtection="1">
      <alignment wrapText="1"/>
      <protection locked="0"/>
    </xf>
    <xf numFmtId="41" fontId="5" fillId="0" borderId="0" xfId="1" applyNumberFormat="1" applyFont="1" applyBorder="1" applyAlignment="1" applyProtection="1">
      <alignment horizontal="right" vertical="center" wrapText="1"/>
      <protection locked="0"/>
    </xf>
    <xf numFmtId="41" fontId="7" fillId="0" borderId="0" xfId="1" applyNumberFormat="1" applyFont="1" applyAlignment="1" applyProtection="1">
      <alignment horizontal="right" vertical="top" wrapText="1"/>
      <protection locked="0"/>
    </xf>
    <xf numFmtId="41" fontId="5" fillId="2" borderId="8" xfId="1" applyNumberFormat="1" applyFont="1" applyFill="1" applyBorder="1" applyAlignment="1" applyProtection="1">
      <alignment wrapText="1"/>
    </xf>
    <xf numFmtId="41" fontId="9" fillId="0" borderId="0" xfId="1" applyNumberFormat="1" applyFont="1" applyAlignment="1" applyProtection="1">
      <protection locked="0"/>
    </xf>
    <xf numFmtId="41" fontId="10" fillId="0" borderId="12" xfId="1" applyNumberFormat="1" applyFont="1" applyBorder="1" applyAlignment="1" applyProtection="1">
      <protection locked="0"/>
    </xf>
    <xf numFmtId="41" fontId="10" fillId="2" borderId="11" xfId="1" applyNumberFormat="1" applyFont="1" applyFill="1" applyBorder="1" applyAlignment="1" applyProtection="1">
      <alignment horizontal="center" wrapText="1"/>
    </xf>
    <xf numFmtId="41" fontId="6" fillId="0" borderId="0" xfId="1" applyNumberFormat="1" applyFont="1" applyBorder="1" applyAlignment="1" applyProtection="1">
      <protection locked="0"/>
    </xf>
    <xf numFmtId="41" fontId="10" fillId="2" borderId="9" xfId="1" applyNumberFormat="1" applyFont="1" applyFill="1" applyBorder="1" applyAlignment="1" applyProtection="1">
      <alignment horizontal="right" wrapText="1"/>
    </xf>
    <xf numFmtId="41" fontId="10" fillId="0" borderId="6" xfId="1" applyNumberFormat="1" applyFont="1" applyBorder="1" applyAlignment="1" applyProtection="1">
      <alignment horizontal="right" wrapText="1"/>
      <protection locked="0"/>
    </xf>
    <xf numFmtId="41" fontId="10" fillId="0" borderId="2" xfId="1" applyNumberFormat="1" applyFont="1" applyBorder="1" applyAlignment="1" applyProtection="1">
      <alignment horizontal="right" wrapText="1"/>
      <protection locked="0"/>
    </xf>
    <xf numFmtId="41" fontId="10" fillId="2" borderId="8" xfId="1" applyNumberFormat="1" applyFont="1" applyFill="1" applyBorder="1" applyAlignment="1" applyProtection="1">
      <alignment horizontal="right" wrapText="1"/>
    </xf>
    <xf numFmtId="41" fontId="6" fillId="0" borderId="0" xfId="1" applyNumberFormat="1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164" fontId="6" fillId="0" borderId="3" xfId="1" applyNumberFormat="1" applyFont="1" applyBorder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/>
      <protection locked="0"/>
    </xf>
    <xf numFmtId="41" fontId="13" fillId="3" borderId="0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3" borderId="0" xfId="0" applyFont="1" applyFill="1" applyProtection="1">
      <protection locked="0"/>
    </xf>
    <xf numFmtId="0" fontId="12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1" fontId="13" fillId="3" borderId="0" xfId="1" applyNumberFormat="1" applyFont="1" applyFill="1" applyBorder="1" applyAlignment="1" applyProtection="1"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1" fontId="8" fillId="0" borderId="0" xfId="1" applyNumberFormat="1" applyFont="1" applyBorder="1" applyAlignment="1" applyProtection="1">
      <alignment horizontal="right" vertical="center" wrapText="1"/>
      <protection locked="0"/>
    </xf>
    <xf numFmtId="164" fontId="5" fillId="0" borderId="1" xfId="1" applyNumberFormat="1" applyFont="1" applyFill="1" applyBorder="1" applyAlignment="1" applyProtection="1">
      <alignment vertical="center" wrapText="1"/>
      <protection locked="0"/>
    </xf>
    <xf numFmtId="41" fontId="0" fillId="0" borderId="0" xfId="0" applyNumberFormat="1"/>
    <xf numFmtId="0" fontId="19" fillId="0" borderId="22" xfId="0" applyFont="1" applyBorder="1" applyAlignment="1" applyProtection="1">
      <alignment vertical="top" wrapText="1"/>
      <protection locked="0"/>
    </xf>
    <xf numFmtId="0" fontId="21" fillId="0" borderId="22" xfId="0" applyFont="1" applyBorder="1" applyAlignment="1" applyProtection="1">
      <alignment vertical="top" wrapText="1"/>
      <protection locked="0"/>
    </xf>
    <xf numFmtId="41" fontId="6" fillId="0" borderId="1" xfId="1" applyNumberFormat="1" applyFont="1" applyBorder="1" applyAlignment="1" applyProtection="1">
      <alignment horizontal="left" vertical="top" wrapText="1"/>
      <protection locked="0"/>
    </xf>
    <xf numFmtId="41" fontId="12" fillId="0" borderId="0" xfId="1" applyNumberFormat="1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horizontal="left" wrapText="1"/>
      <protection locked="0"/>
    </xf>
    <xf numFmtId="41" fontId="12" fillId="0" borderId="0" xfId="1" applyNumberFormat="1" applyFont="1" applyBorder="1" applyProtection="1">
      <protection locked="0"/>
    </xf>
    <xf numFmtId="41" fontId="11" fillId="0" borderId="13" xfId="1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1" fontId="17" fillId="0" borderId="0" xfId="1" applyNumberFormat="1" applyFont="1" applyBorder="1" applyAlignment="1" applyProtection="1">
      <alignment horizontal="left" wrapText="1"/>
      <protection locked="0"/>
    </xf>
    <xf numFmtId="41" fontId="5" fillId="0" borderId="20" xfId="1" applyNumberFormat="1" applyFont="1" applyBorder="1" applyAlignment="1" applyProtection="1">
      <alignment horizontal="right" vertical="top" wrapText="1"/>
      <protection locked="0"/>
    </xf>
    <xf numFmtId="41" fontId="6" fillId="0" borderId="23" xfId="1" applyNumberFormat="1" applyFont="1" applyBorder="1" applyAlignment="1" applyProtection="1">
      <alignment horizontal="left" vertical="top" wrapText="1"/>
      <protection locked="0"/>
    </xf>
    <xf numFmtId="41" fontId="6" fillId="0" borderId="12" xfId="1" applyNumberFormat="1" applyFont="1" applyBorder="1" applyAlignment="1" applyProtection="1">
      <alignment horizontal="left" vertical="top" wrapText="1"/>
      <protection locked="0"/>
    </xf>
    <xf numFmtId="41" fontId="6" fillId="0" borderId="24" xfId="1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15" fillId="0" borderId="14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4" fontId="12" fillId="0" borderId="19" xfId="0" applyNumberFormat="1" applyFont="1" applyBorder="1" applyProtection="1">
      <protection locked="0"/>
    </xf>
    <xf numFmtId="0" fontId="12" fillId="0" borderId="21" xfId="0" applyFont="1" applyBorder="1" applyProtection="1">
      <protection locked="0"/>
    </xf>
    <xf numFmtId="14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8223" name="Rectangle 3">
          <a:extLst>
            <a:ext uri="{FF2B5EF4-FFF2-40B4-BE49-F238E27FC236}">
              <a16:creationId xmlns:a16="http://schemas.microsoft.com/office/drawing/2014/main" id="{B966B02C-F4BD-480E-C736-3EFEA28E1FC3}"/>
            </a:ext>
          </a:extLst>
        </xdr:cNvPr>
        <xdr:cNvSpPr>
          <a:spLocks noChangeArrowheads="1"/>
        </xdr:cNvSpPr>
      </xdr:nvSpPr>
      <xdr:spPr bwMode="auto">
        <a:xfrm>
          <a:off x="6223000" y="504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8224" name="Rectangle 4">
          <a:extLst>
            <a:ext uri="{FF2B5EF4-FFF2-40B4-BE49-F238E27FC236}">
              <a16:creationId xmlns:a16="http://schemas.microsoft.com/office/drawing/2014/main" id="{2CD72104-E7CA-D7F2-0038-59247A641318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57</xdr:row>
      <xdr:rowOff>177800</xdr:rowOff>
    </xdr:from>
    <xdr:to>
      <xdr:col>8</xdr:col>
      <xdr:colOff>107950</xdr:colOff>
      <xdr:row>57</xdr:row>
      <xdr:rowOff>273050</xdr:rowOff>
    </xdr:to>
    <xdr:sp macro="" textlink="">
      <xdr:nvSpPr>
        <xdr:cNvPr id="8225" name="Rectangle 8">
          <a:extLst>
            <a:ext uri="{FF2B5EF4-FFF2-40B4-BE49-F238E27FC236}">
              <a16:creationId xmlns:a16="http://schemas.microsoft.com/office/drawing/2014/main" id="{14E2CB2F-6F99-EF63-33E7-C1BE1DB09260}"/>
            </a:ext>
          </a:extLst>
        </xdr:cNvPr>
        <xdr:cNvSpPr>
          <a:spLocks noChangeArrowheads="1"/>
        </xdr:cNvSpPr>
      </xdr:nvSpPr>
      <xdr:spPr bwMode="auto">
        <a:xfrm>
          <a:off x="7410450" y="109474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64</xdr:row>
      <xdr:rowOff>190500</xdr:rowOff>
    </xdr:from>
    <xdr:to>
      <xdr:col>8</xdr:col>
      <xdr:colOff>107950</xdr:colOff>
      <xdr:row>64</xdr:row>
      <xdr:rowOff>292100</xdr:rowOff>
    </xdr:to>
    <xdr:sp macro="" textlink="">
      <xdr:nvSpPr>
        <xdr:cNvPr id="8226" name="Rectangle 10">
          <a:extLst>
            <a:ext uri="{FF2B5EF4-FFF2-40B4-BE49-F238E27FC236}">
              <a16:creationId xmlns:a16="http://schemas.microsoft.com/office/drawing/2014/main" id="{80F786A4-F8C8-565F-06BF-068260C3F1FF}"/>
            </a:ext>
          </a:extLst>
        </xdr:cNvPr>
        <xdr:cNvSpPr>
          <a:spLocks noChangeArrowheads="1"/>
        </xdr:cNvSpPr>
      </xdr:nvSpPr>
      <xdr:spPr bwMode="auto">
        <a:xfrm>
          <a:off x="7410450" y="1279525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8227" name="Rectangle 13">
          <a:extLst>
            <a:ext uri="{FF2B5EF4-FFF2-40B4-BE49-F238E27FC236}">
              <a16:creationId xmlns:a16="http://schemas.microsoft.com/office/drawing/2014/main" id="{2AE14F0B-E9E8-8F84-BC34-D992C2539F40}"/>
            </a:ext>
          </a:extLst>
        </xdr:cNvPr>
        <xdr:cNvSpPr>
          <a:spLocks noChangeArrowheads="1"/>
        </xdr:cNvSpPr>
      </xdr:nvSpPr>
      <xdr:spPr bwMode="auto">
        <a:xfrm>
          <a:off x="6223000" y="559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8228" name="Rectangle 14">
          <a:extLst>
            <a:ext uri="{FF2B5EF4-FFF2-40B4-BE49-F238E27FC236}">
              <a16:creationId xmlns:a16="http://schemas.microsoft.com/office/drawing/2014/main" id="{D8BB67D8-40C6-D16E-BFA3-F0FF86ACA555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7265" name="Rectangle 3">
          <a:extLst>
            <a:ext uri="{FF2B5EF4-FFF2-40B4-BE49-F238E27FC236}">
              <a16:creationId xmlns:a16="http://schemas.microsoft.com/office/drawing/2014/main" id="{BD46BF28-E87E-5EA5-9CF4-AF6602B47304}"/>
            </a:ext>
          </a:extLst>
        </xdr:cNvPr>
        <xdr:cNvSpPr>
          <a:spLocks noChangeArrowheads="1"/>
        </xdr:cNvSpPr>
      </xdr:nvSpPr>
      <xdr:spPr bwMode="auto">
        <a:xfrm>
          <a:off x="6223000" y="504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7266" name="Rectangle 4">
          <a:extLst>
            <a:ext uri="{FF2B5EF4-FFF2-40B4-BE49-F238E27FC236}">
              <a16:creationId xmlns:a16="http://schemas.microsoft.com/office/drawing/2014/main" id="{63C71AAB-8E6A-1A33-6DD5-78A9966AD974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7267" name="Rectangle 8">
          <a:extLst>
            <a:ext uri="{FF2B5EF4-FFF2-40B4-BE49-F238E27FC236}">
              <a16:creationId xmlns:a16="http://schemas.microsoft.com/office/drawing/2014/main" id="{5C9EE4E2-5A02-B93F-6EF6-99E3CC08D971}"/>
            </a:ext>
          </a:extLst>
        </xdr:cNvPr>
        <xdr:cNvSpPr>
          <a:spLocks noChangeArrowheads="1"/>
        </xdr:cNvSpPr>
      </xdr:nvSpPr>
      <xdr:spPr bwMode="auto">
        <a:xfrm>
          <a:off x="7410450" y="107886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7268" name="Rectangle 10">
          <a:extLst>
            <a:ext uri="{FF2B5EF4-FFF2-40B4-BE49-F238E27FC236}">
              <a16:creationId xmlns:a16="http://schemas.microsoft.com/office/drawing/2014/main" id="{B9EFCD1E-CE9E-25CF-BD0D-C7D3854B7C13}"/>
            </a:ext>
          </a:extLst>
        </xdr:cNvPr>
        <xdr:cNvSpPr>
          <a:spLocks noChangeArrowheads="1"/>
        </xdr:cNvSpPr>
      </xdr:nvSpPr>
      <xdr:spPr bwMode="auto">
        <a:xfrm>
          <a:off x="7410450" y="126365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7269" name="Rectangle 13">
          <a:extLst>
            <a:ext uri="{FF2B5EF4-FFF2-40B4-BE49-F238E27FC236}">
              <a16:creationId xmlns:a16="http://schemas.microsoft.com/office/drawing/2014/main" id="{2E1CE485-A733-F1DC-5814-8430365C0415}"/>
            </a:ext>
          </a:extLst>
        </xdr:cNvPr>
        <xdr:cNvSpPr>
          <a:spLocks noChangeArrowheads="1"/>
        </xdr:cNvSpPr>
      </xdr:nvSpPr>
      <xdr:spPr bwMode="auto">
        <a:xfrm>
          <a:off x="6223000" y="559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7270" name="Rectangle 14">
          <a:extLst>
            <a:ext uri="{FF2B5EF4-FFF2-40B4-BE49-F238E27FC236}">
              <a16:creationId xmlns:a16="http://schemas.microsoft.com/office/drawing/2014/main" id="{2ADD2CC7-5AF7-BBD3-9F65-44CEF5EB8989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6289" name="Rectangle 3">
          <a:extLst>
            <a:ext uri="{FF2B5EF4-FFF2-40B4-BE49-F238E27FC236}">
              <a16:creationId xmlns:a16="http://schemas.microsoft.com/office/drawing/2014/main" id="{8B017DB0-0FE5-98BD-545F-F546D77BEF97}"/>
            </a:ext>
          </a:extLst>
        </xdr:cNvPr>
        <xdr:cNvSpPr>
          <a:spLocks noChangeArrowheads="1"/>
        </xdr:cNvSpPr>
      </xdr:nvSpPr>
      <xdr:spPr bwMode="auto">
        <a:xfrm>
          <a:off x="5772150" y="524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6290" name="Rectangle 4">
          <a:extLst>
            <a:ext uri="{FF2B5EF4-FFF2-40B4-BE49-F238E27FC236}">
              <a16:creationId xmlns:a16="http://schemas.microsoft.com/office/drawing/2014/main" id="{2D7EE91C-7DE3-862D-E279-F2C7321AF017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6291" name="Rectangle 8">
          <a:extLst>
            <a:ext uri="{FF2B5EF4-FFF2-40B4-BE49-F238E27FC236}">
              <a16:creationId xmlns:a16="http://schemas.microsoft.com/office/drawing/2014/main" id="{6B4A372E-66BB-FD6C-4F44-41275FCDE1DE}"/>
            </a:ext>
          </a:extLst>
        </xdr:cNvPr>
        <xdr:cNvSpPr>
          <a:spLocks noChangeArrowheads="1"/>
        </xdr:cNvSpPr>
      </xdr:nvSpPr>
      <xdr:spPr bwMode="auto">
        <a:xfrm>
          <a:off x="6959600" y="10852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6292" name="Rectangle 10">
          <a:extLst>
            <a:ext uri="{FF2B5EF4-FFF2-40B4-BE49-F238E27FC236}">
              <a16:creationId xmlns:a16="http://schemas.microsoft.com/office/drawing/2014/main" id="{8B49E3F5-74C8-A721-3350-4F1105AB7441}"/>
            </a:ext>
          </a:extLst>
        </xdr:cNvPr>
        <xdr:cNvSpPr>
          <a:spLocks noChangeArrowheads="1"/>
        </xdr:cNvSpPr>
      </xdr:nvSpPr>
      <xdr:spPr bwMode="auto">
        <a:xfrm>
          <a:off x="6959600" y="127000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6293" name="Rectangle 13">
          <a:extLst>
            <a:ext uri="{FF2B5EF4-FFF2-40B4-BE49-F238E27FC236}">
              <a16:creationId xmlns:a16="http://schemas.microsoft.com/office/drawing/2014/main" id="{E56B6A63-5E3F-3AF4-57CA-77774E14CB14}"/>
            </a:ext>
          </a:extLst>
        </xdr:cNvPr>
        <xdr:cNvSpPr>
          <a:spLocks noChangeArrowheads="1"/>
        </xdr:cNvSpPr>
      </xdr:nvSpPr>
      <xdr:spPr bwMode="auto">
        <a:xfrm>
          <a:off x="5772150" y="579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6294" name="Rectangle 14">
          <a:extLst>
            <a:ext uri="{FF2B5EF4-FFF2-40B4-BE49-F238E27FC236}">
              <a16:creationId xmlns:a16="http://schemas.microsoft.com/office/drawing/2014/main" id="{DF1E24DF-161E-4A72-2784-D6C2A3ECB340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5343" name="Rectangle 3">
          <a:extLst>
            <a:ext uri="{FF2B5EF4-FFF2-40B4-BE49-F238E27FC236}">
              <a16:creationId xmlns:a16="http://schemas.microsoft.com/office/drawing/2014/main" id="{33399E24-CCE5-B26B-6C3A-0FBF6469F6B9}"/>
            </a:ext>
          </a:extLst>
        </xdr:cNvPr>
        <xdr:cNvSpPr>
          <a:spLocks noChangeArrowheads="1"/>
        </xdr:cNvSpPr>
      </xdr:nvSpPr>
      <xdr:spPr bwMode="auto">
        <a:xfrm>
          <a:off x="8362950" y="5130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76200</xdr:rowOff>
    </xdr:from>
    <xdr:to>
      <xdr:col>6</xdr:col>
      <xdr:colOff>101600</xdr:colOff>
      <xdr:row>10</xdr:row>
      <xdr:rowOff>133350</xdr:rowOff>
    </xdr:to>
    <xdr:sp macro="" textlink="">
      <xdr:nvSpPr>
        <xdr:cNvPr id="5344" name="Rectangle 4">
          <a:extLst>
            <a:ext uri="{FF2B5EF4-FFF2-40B4-BE49-F238E27FC236}">
              <a16:creationId xmlns:a16="http://schemas.microsoft.com/office/drawing/2014/main" id="{412CB5C6-D1C2-30DE-F74B-234207B82E5E}"/>
            </a:ext>
          </a:extLst>
        </xdr:cNvPr>
        <xdr:cNvSpPr>
          <a:spLocks noChangeArrowheads="1"/>
        </xdr:cNvSpPr>
      </xdr:nvSpPr>
      <xdr:spPr bwMode="auto">
        <a:xfrm>
          <a:off x="8362950" y="2203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5345" name="Rectangle 8">
          <a:extLst>
            <a:ext uri="{FF2B5EF4-FFF2-40B4-BE49-F238E27FC236}">
              <a16:creationId xmlns:a16="http://schemas.microsoft.com/office/drawing/2014/main" id="{615FF1E3-4D12-2479-D5D4-C789B062C8C0}"/>
            </a:ext>
          </a:extLst>
        </xdr:cNvPr>
        <xdr:cNvSpPr>
          <a:spLocks noChangeArrowheads="1"/>
        </xdr:cNvSpPr>
      </xdr:nvSpPr>
      <xdr:spPr bwMode="auto">
        <a:xfrm>
          <a:off x="9550400" y="107378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5346" name="Rectangle 10">
          <a:extLst>
            <a:ext uri="{FF2B5EF4-FFF2-40B4-BE49-F238E27FC236}">
              <a16:creationId xmlns:a16="http://schemas.microsoft.com/office/drawing/2014/main" id="{7CC7CAB7-A3F7-5374-CC37-02E78987A86A}"/>
            </a:ext>
          </a:extLst>
        </xdr:cNvPr>
        <xdr:cNvSpPr>
          <a:spLocks noChangeArrowheads="1"/>
        </xdr:cNvSpPr>
      </xdr:nvSpPr>
      <xdr:spPr bwMode="auto">
        <a:xfrm>
          <a:off x="9550400" y="125857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5347" name="Rectangle 13">
          <a:extLst>
            <a:ext uri="{FF2B5EF4-FFF2-40B4-BE49-F238E27FC236}">
              <a16:creationId xmlns:a16="http://schemas.microsoft.com/office/drawing/2014/main" id="{55581651-B41D-A213-A4B7-7B83E0939317}"/>
            </a:ext>
          </a:extLst>
        </xdr:cNvPr>
        <xdr:cNvSpPr>
          <a:spLocks noChangeArrowheads="1"/>
        </xdr:cNvSpPr>
      </xdr:nvSpPr>
      <xdr:spPr bwMode="auto">
        <a:xfrm>
          <a:off x="8362950" y="567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76200</xdr:rowOff>
    </xdr:from>
    <xdr:to>
      <xdr:col>6</xdr:col>
      <xdr:colOff>101600</xdr:colOff>
      <xdr:row>10</xdr:row>
      <xdr:rowOff>133350</xdr:rowOff>
    </xdr:to>
    <xdr:sp macro="" textlink="">
      <xdr:nvSpPr>
        <xdr:cNvPr id="5348" name="Rectangle 14">
          <a:extLst>
            <a:ext uri="{FF2B5EF4-FFF2-40B4-BE49-F238E27FC236}">
              <a16:creationId xmlns:a16="http://schemas.microsoft.com/office/drawing/2014/main" id="{922B59E2-DE09-2714-CED0-3B8FEDC6F138}"/>
            </a:ext>
          </a:extLst>
        </xdr:cNvPr>
        <xdr:cNvSpPr>
          <a:spLocks noChangeArrowheads="1"/>
        </xdr:cNvSpPr>
      </xdr:nvSpPr>
      <xdr:spPr bwMode="auto">
        <a:xfrm>
          <a:off x="8362950" y="2203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2415" name="Rectangle 3">
          <a:extLst>
            <a:ext uri="{FF2B5EF4-FFF2-40B4-BE49-F238E27FC236}">
              <a16:creationId xmlns:a16="http://schemas.microsoft.com/office/drawing/2014/main" id="{66A27A82-1BEA-4C00-9714-0962E933EF00}"/>
            </a:ext>
          </a:extLst>
        </xdr:cNvPr>
        <xdr:cNvSpPr>
          <a:spLocks noChangeArrowheads="1"/>
        </xdr:cNvSpPr>
      </xdr:nvSpPr>
      <xdr:spPr bwMode="auto">
        <a:xfrm>
          <a:off x="5772150" y="524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2416" name="Rectangle 4">
          <a:extLst>
            <a:ext uri="{FF2B5EF4-FFF2-40B4-BE49-F238E27FC236}">
              <a16:creationId xmlns:a16="http://schemas.microsoft.com/office/drawing/2014/main" id="{66339285-B8E6-FDAD-AEF4-85AE62868D93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2417" name="Rectangle 8">
          <a:extLst>
            <a:ext uri="{FF2B5EF4-FFF2-40B4-BE49-F238E27FC236}">
              <a16:creationId xmlns:a16="http://schemas.microsoft.com/office/drawing/2014/main" id="{2F53E165-87C0-D1C9-4C96-A1CC19DA532F}"/>
            </a:ext>
          </a:extLst>
        </xdr:cNvPr>
        <xdr:cNvSpPr>
          <a:spLocks noChangeArrowheads="1"/>
        </xdr:cNvSpPr>
      </xdr:nvSpPr>
      <xdr:spPr bwMode="auto">
        <a:xfrm>
          <a:off x="6959600" y="10852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2418" name="Rectangle 10">
          <a:extLst>
            <a:ext uri="{FF2B5EF4-FFF2-40B4-BE49-F238E27FC236}">
              <a16:creationId xmlns:a16="http://schemas.microsoft.com/office/drawing/2014/main" id="{53CD355C-C7BE-9CA4-48F4-AAA23777086C}"/>
            </a:ext>
          </a:extLst>
        </xdr:cNvPr>
        <xdr:cNvSpPr>
          <a:spLocks noChangeArrowheads="1"/>
        </xdr:cNvSpPr>
      </xdr:nvSpPr>
      <xdr:spPr bwMode="auto">
        <a:xfrm>
          <a:off x="6959600" y="127000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2419" name="Rectangle 13">
          <a:extLst>
            <a:ext uri="{FF2B5EF4-FFF2-40B4-BE49-F238E27FC236}">
              <a16:creationId xmlns:a16="http://schemas.microsoft.com/office/drawing/2014/main" id="{902EBFE1-A0C9-BB2A-468D-4D0C7390FD96}"/>
            </a:ext>
          </a:extLst>
        </xdr:cNvPr>
        <xdr:cNvSpPr>
          <a:spLocks noChangeArrowheads="1"/>
        </xdr:cNvSpPr>
      </xdr:nvSpPr>
      <xdr:spPr bwMode="auto">
        <a:xfrm>
          <a:off x="5772150" y="579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2420" name="Rectangle 14">
          <a:extLst>
            <a:ext uri="{FF2B5EF4-FFF2-40B4-BE49-F238E27FC236}">
              <a16:creationId xmlns:a16="http://schemas.microsoft.com/office/drawing/2014/main" id="{536A544F-B18A-A6E2-7959-42C0369B8E83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3:J98"/>
  <sheetViews>
    <sheetView tabSelected="1" topLeftCell="A40" zoomScale="90" zoomScaleNormal="90" workbookViewId="0">
      <selection activeCell="F61" sqref="F61"/>
    </sheetView>
  </sheetViews>
  <sheetFormatPr defaultColWidth="9.08984375" defaultRowHeight="12.5" x14ac:dyDescent="0.25"/>
  <cols>
    <col min="1" max="1" width="38.0898437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45017</v>
      </c>
      <c r="E7" s="148"/>
      <c r="F7" s="146"/>
      <c r="G7" s="149">
        <v>45382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67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76</v>
      </c>
      <c r="B14" s="72">
        <v>1875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1875</v>
      </c>
      <c r="I14" s="7"/>
      <c r="J14" s="10"/>
    </row>
    <row r="15" spans="1:10" customFormat="1" x14ac:dyDescent="0.25">
      <c r="A15" s="100"/>
      <c r="B15" s="72"/>
      <c r="C15" s="11"/>
      <c r="D15" s="10">
        <v>0</v>
      </c>
      <c r="E15" s="11"/>
      <c r="F15" s="10">
        <v>0</v>
      </c>
      <c r="G15" s="11"/>
      <c r="H15" s="46">
        <f t="shared" si="0"/>
        <v>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16" thickBot="1" x14ac:dyDescent="0.4">
      <c r="A21" s="13" t="s">
        <v>45</v>
      </c>
      <c r="B21" s="73">
        <f>SUM(B13:B20)</f>
        <v>1875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1875</v>
      </c>
      <c r="I21" s="7"/>
      <c r="J21" s="47">
        <f>SUM(J13:J20)</f>
        <v>2500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1875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1875</v>
      </c>
      <c r="I28" s="8"/>
      <c r="J28" s="80">
        <f>J21+J26</f>
        <v>2500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70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41" si="1">F31+D31+B31</f>
        <v>0</v>
      </c>
      <c r="I31" s="22"/>
      <c r="J31" s="29">
        <v>624</v>
      </c>
    </row>
    <row r="32" spans="1:10" customFormat="1" x14ac:dyDescent="0.25">
      <c r="A32" s="101" t="s">
        <v>58</v>
      </c>
      <c r="B32" s="29"/>
      <c r="C32" s="20"/>
      <c r="D32" s="19">
        <v>0</v>
      </c>
      <c r="E32" s="21"/>
      <c r="F32" s="19">
        <v>0</v>
      </c>
      <c r="G32" s="21"/>
      <c r="H32" s="48">
        <f t="shared" si="1"/>
        <v>0</v>
      </c>
      <c r="I32" s="22"/>
      <c r="J32" s="29">
        <v>475</v>
      </c>
    </row>
    <row r="33" spans="1:10" customFormat="1" x14ac:dyDescent="0.25">
      <c r="A33" s="101" t="s">
        <v>69</v>
      </c>
      <c r="B33" s="29"/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29">
        <v>233</v>
      </c>
    </row>
    <row r="34" spans="1:10" customFormat="1" ht="23" x14ac:dyDescent="0.25">
      <c r="A34" s="101" t="s">
        <v>72</v>
      </c>
      <c r="B34" s="29"/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29">
        <v>4165</v>
      </c>
    </row>
    <row r="35" spans="1:10" customFormat="1" x14ac:dyDescent="0.25">
      <c r="A35" s="101" t="s">
        <v>73</v>
      </c>
      <c r="B35" s="29"/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29">
        <v>11.88</v>
      </c>
    </row>
    <row r="36" spans="1:10" customFormat="1" x14ac:dyDescent="0.25">
      <c r="A36" s="101" t="s">
        <v>74</v>
      </c>
      <c r="B36" s="29"/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29">
        <v>1194</v>
      </c>
    </row>
    <row r="37" spans="1:10" customFormat="1" x14ac:dyDescent="0.25">
      <c r="A37" s="101" t="s">
        <v>75</v>
      </c>
      <c r="B37" s="29"/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29">
        <v>140</v>
      </c>
    </row>
    <row r="38" spans="1:10" customFormat="1" x14ac:dyDescent="0.25">
      <c r="A38" s="101" t="s">
        <v>77</v>
      </c>
      <c r="B38" s="29">
        <f>70+95*2/3</f>
        <v>133.33333333333334</v>
      </c>
      <c r="C38" s="20"/>
      <c r="D38" s="19"/>
      <c r="E38" s="21"/>
      <c r="F38" s="19"/>
      <c r="G38" s="21"/>
      <c r="H38" s="48">
        <f t="shared" si="1"/>
        <v>133.33333333333334</v>
      </c>
      <c r="I38" s="22"/>
      <c r="J38" s="29"/>
    </row>
    <row r="39" spans="1:10" customFormat="1" x14ac:dyDescent="0.25">
      <c r="A39" s="101" t="s">
        <v>78</v>
      </c>
      <c r="B39" s="29">
        <v>670</v>
      </c>
      <c r="C39" s="20"/>
      <c r="D39" s="19"/>
      <c r="E39" s="21"/>
      <c r="F39" s="19"/>
      <c r="G39" s="21"/>
      <c r="H39" s="48">
        <f t="shared" si="1"/>
        <v>670</v>
      </c>
      <c r="I39" s="22"/>
      <c r="J39" s="29"/>
    </row>
    <row r="40" spans="1:10" customFormat="1" x14ac:dyDescent="0.25">
      <c r="A40" s="101" t="s">
        <v>79</v>
      </c>
      <c r="B40" s="29">
        <v>150</v>
      </c>
      <c r="C40" s="20"/>
      <c r="D40" s="19"/>
      <c r="E40" s="21"/>
      <c r="F40" s="19"/>
      <c r="G40" s="21"/>
      <c r="H40" s="48">
        <f t="shared" si="1"/>
        <v>150</v>
      </c>
      <c r="I40" s="22"/>
      <c r="J40" s="29"/>
    </row>
    <row r="41" spans="1:10" customFormat="1" x14ac:dyDescent="0.25">
      <c r="A41" s="101" t="s">
        <v>80</v>
      </c>
      <c r="B41" s="29">
        <v>200</v>
      </c>
      <c r="C41" s="20"/>
      <c r="D41" s="19">
        <v>0</v>
      </c>
      <c r="E41" s="21"/>
      <c r="F41" s="19">
        <v>0</v>
      </c>
      <c r="G41" s="21"/>
      <c r="H41" s="48">
        <f t="shared" si="1"/>
        <v>200</v>
      </c>
      <c r="I41" s="22"/>
      <c r="J41" s="19">
        <v>0</v>
      </c>
    </row>
    <row r="42" spans="1:10" customFormat="1" ht="16" thickBot="1" x14ac:dyDescent="0.3">
      <c r="A42" s="25" t="s">
        <v>28</v>
      </c>
      <c r="B42" s="77">
        <f>SUM(B31:B41)</f>
        <v>1153.3333333333335</v>
      </c>
      <c r="C42" s="26"/>
      <c r="D42" s="49">
        <f>SUM(D31:D41)</f>
        <v>0</v>
      </c>
      <c r="E42" s="21"/>
      <c r="F42" s="49">
        <f>SUM(F31:F41)</f>
        <v>0</v>
      </c>
      <c r="G42" s="21"/>
      <c r="H42" s="49">
        <f>IF((B42+D42+F42)=SUM(H31:H41),F42+D42+B42,"Cross Add Error")</f>
        <v>1153.3333333333335</v>
      </c>
      <c r="I42" s="22"/>
      <c r="J42" s="49">
        <f>SUM(J31:J41)</f>
        <v>6842.88</v>
      </c>
    </row>
    <row r="43" spans="1:10" customFormat="1" ht="14.5" thickTop="1" x14ac:dyDescent="0.3">
      <c r="A43" s="104"/>
      <c r="B43" s="78"/>
      <c r="C43" s="30"/>
      <c r="D43" s="27"/>
      <c r="E43" s="30"/>
      <c r="F43" s="30"/>
      <c r="G43" s="30"/>
      <c r="H43" s="30"/>
      <c r="I43" s="30"/>
      <c r="J43" s="30"/>
    </row>
    <row r="44" spans="1:10" customFormat="1" ht="28" x14ac:dyDescent="0.25">
      <c r="A44" s="105" t="s">
        <v>48</v>
      </c>
      <c r="B44" s="106"/>
      <c r="C44" s="8"/>
      <c r="D44" s="8"/>
      <c r="E44" s="8"/>
      <c r="F44" s="8"/>
      <c r="G44" s="8"/>
      <c r="H44" s="8"/>
      <c r="I44" s="9"/>
      <c r="J44" s="1"/>
    </row>
    <row r="45" spans="1:10" customFormat="1" ht="14" x14ac:dyDescent="0.25">
      <c r="A45" s="105"/>
      <c r="B45" s="29">
        <v>0</v>
      </c>
      <c r="C45" s="8"/>
      <c r="D45" s="29">
        <v>0</v>
      </c>
      <c r="E45" s="8"/>
      <c r="F45" s="29">
        <v>0</v>
      </c>
      <c r="G45" s="8"/>
      <c r="H45" s="48">
        <f>B45+D45+F45</f>
        <v>0</v>
      </c>
      <c r="I45" s="9"/>
      <c r="J45" s="72"/>
    </row>
    <row r="46" spans="1:10" customFormat="1" x14ac:dyDescent="0.25">
      <c r="A46" s="101"/>
      <c r="B46" s="29">
        <v>0</v>
      </c>
      <c r="C46" s="20"/>
      <c r="D46" s="29">
        <v>0</v>
      </c>
      <c r="E46" s="21"/>
      <c r="F46" s="29">
        <v>0</v>
      </c>
      <c r="G46" s="21"/>
      <c r="H46" s="48">
        <f>B46+D46+F46</f>
        <v>0</v>
      </c>
      <c r="I46" s="22"/>
      <c r="J46" s="19"/>
    </row>
    <row r="47" spans="1:10" customFormat="1" ht="16" thickBot="1" x14ac:dyDescent="0.3">
      <c r="A47" s="25" t="s">
        <v>28</v>
      </c>
      <c r="B47" s="77">
        <f>SUM(B45:B46)</f>
        <v>0</v>
      </c>
      <c r="C47" s="8"/>
      <c r="D47" s="77">
        <f>SUM(D45:D46)</f>
        <v>0</v>
      </c>
      <c r="E47" s="8"/>
      <c r="F47" s="77">
        <f>SUM(F45:F46)</f>
        <v>0</v>
      </c>
      <c r="G47" s="8"/>
      <c r="H47" s="49">
        <f>IF((B47+D47+F47)=SUM(H45:H46),F47+D47+B47,"Cross Add Error")</f>
        <v>0</v>
      </c>
      <c r="I47" s="8"/>
      <c r="J47" s="77">
        <f>J46</f>
        <v>0</v>
      </c>
    </row>
    <row r="48" spans="1:10" customFormat="1" ht="14" thickTop="1" thickBot="1" x14ac:dyDescent="0.35">
      <c r="A48" s="1"/>
      <c r="B48" s="79"/>
      <c r="C48" s="1"/>
      <c r="D48" s="68"/>
      <c r="E48" s="1"/>
      <c r="F48" s="68"/>
      <c r="G48" s="1"/>
      <c r="H48" s="68"/>
      <c r="I48" s="1"/>
      <c r="J48" s="1"/>
    </row>
    <row r="49" spans="1:10" customFormat="1" ht="16.5" thickTop="1" thickBot="1" x14ac:dyDescent="0.35">
      <c r="A49" s="87" t="s">
        <v>35</v>
      </c>
      <c r="B49" s="80">
        <f>B42+B47</f>
        <v>1153.3333333333335</v>
      </c>
      <c r="C49" s="8"/>
      <c r="D49" s="80">
        <f t="shared" ref="D49:J49" si="2">D42+D47</f>
        <v>0</v>
      </c>
      <c r="E49" s="8"/>
      <c r="F49" s="80">
        <f t="shared" si="2"/>
        <v>0</v>
      </c>
      <c r="G49" s="8"/>
      <c r="H49" s="49">
        <f>IF((B49+D49+F49)=(H42+H47),F49+D49+B49,"Cross Add Error")</f>
        <v>1153.3333333333335</v>
      </c>
      <c r="I49" s="8"/>
      <c r="J49" s="80">
        <f t="shared" si="2"/>
        <v>6842.88</v>
      </c>
    </row>
    <row r="50" spans="1:10" customFormat="1" ht="13.5" thickTop="1" thickBot="1" x14ac:dyDescent="0.3">
      <c r="A50" s="1"/>
      <c r="B50" s="81"/>
      <c r="C50" s="31"/>
      <c r="D50" s="31"/>
      <c r="E50" s="31"/>
      <c r="F50" s="31"/>
      <c r="G50" s="31"/>
      <c r="H50" s="31"/>
      <c r="I50" s="23"/>
      <c r="J50" s="1"/>
    </row>
    <row r="51" spans="1:10" customFormat="1" ht="16.5" thickTop="1" thickBot="1" x14ac:dyDescent="0.35">
      <c r="A51" s="88" t="s">
        <v>30</v>
      </c>
      <c r="B51" s="82">
        <f>+B28-B49</f>
        <v>721.66666666666652</v>
      </c>
      <c r="C51" s="33"/>
      <c r="D51" s="51">
        <f>+D28-D49</f>
        <v>0</v>
      </c>
      <c r="E51" s="34"/>
      <c r="F51" s="51">
        <f>+F28-F49</f>
        <v>0</v>
      </c>
      <c r="G51" s="34"/>
      <c r="H51" s="51">
        <f>IF((B51+D51+F51)=(+H28-H49),F51+D51+B51,"Cross Add Error")</f>
        <v>721.66666666666652</v>
      </c>
      <c r="I51" s="23"/>
      <c r="J51" s="51">
        <f>+J28-J49</f>
        <v>-4342.88</v>
      </c>
    </row>
    <row r="52" spans="1:10" customFormat="1" ht="14" x14ac:dyDescent="0.3">
      <c r="A52" s="17" t="s">
        <v>43</v>
      </c>
      <c r="B52" s="83"/>
      <c r="C52" s="33"/>
      <c r="D52" s="36">
        <v>0</v>
      </c>
      <c r="E52" s="34"/>
      <c r="F52" s="37">
        <v>0</v>
      </c>
      <c r="G52" s="34"/>
      <c r="H52" s="48">
        <f>IF(F52+D52+B52=0,0,"Transfer error")</f>
        <v>0</v>
      </c>
      <c r="I52" s="23"/>
      <c r="J52" s="36">
        <v>0</v>
      </c>
    </row>
    <row r="53" spans="1:10" customFormat="1" ht="14.5" thickBot="1" x14ac:dyDescent="0.35">
      <c r="A53" s="17" t="s">
        <v>31</v>
      </c>
      <c r="B53" s="84">
        <v>21937</v>
      </c>
      <c r="C53" s="33"/>
      <c r="D53" s="38">
        <v>0</v>
      </c>
      <c r="E53" s="34"/>
      <c r="F53" s="39">
        <v>0</v>
      </c>
      <c r="G53" s="34"/>
      <c r="H53" s="52">
        <v>21937</v>
      </c>
      <c r="I53" s="23"/>
      <c r="J53" s="38">
        <v>26280</v>
      </c>
    </row>
    <row r="54" spans="1:10" customFormat="1" ht="16.5" thickTop="1" thickBot="1" x14ac:dyDescent="0.35">
      <c r="A54" s="88" t="s">
        <v>3</v>
      </c>
      <c r="B54" s="85">
        <f>+B51+B52+B53</f>
        <v>22658.666666666668</v>
      </c>
      <c r="C54" s="33"/>
      <c r="D54" s="53">
        <f>+D51+D52+D53</f>
        <v>0</v>
      </c>
      <c r="E54" s="34"/>
      <c r="F54" s="53">
        <f>+F51+F52+F53</f>
        <v>0</v>
      </c>
      <c r="G54" s="34"/>
      <c r="H54" s="50">
        <f>IF((B54+D54+F54)=(H51+H52+H53),B54+D54+F54,"Cross Add Error")</f>
        <v>22658.666666666668</v>
      </c>
      <c r="I54" s="23"/>
      <c r="J54" s="53">
        <f>+J51+J52+J53</f>
        <v>21937.119999999999</v>
      </c>
    </row>
    <row r="55" spans="1:10" customFormat="1" ht="13" thickTop="1" x14ac:dyDescent="0.25">
      <c r="A55" s="1"/>
      <c r="B55" s="69"/>
      <c r="C55" s="1"/>
      <c r="D55" s="1"/>
      <c r="E55" s="1"/>
      <c r="F55" s="1"/>
      <c r="G55" s="1"/>
      <c r="H55" s="1"/>
      <c r="I55" s="1"/>
      <c r="J55" s="1"/>
    </row>
    <row r="57" spans="1:10" s="94" customFormat="1" ht="26.25" customHeight="1" x14ac:dyDescent="0.25">
      <c r="A57" s="90" t="s">
        <v>38</v>
      </c>
      <c r="B57" s="91"/>
      <c r="C57" s="90"/>
      <c r="D57" s="90"/>
      <c r="E57" s="90"/>
      <c r="F57" s="90"/>
      <c r="G57" s="90"/>
      <c r="H57" s="90"/>
      <c r="I57" s="92"/>
      <c r="J57" s="93"/>
    </row>
    <row r="58" spans="1:10" ht="28" x14ac:dyDescent="0.3">
      <c r="A58" s="99" t="s">
        <v>18</v>
      </c>
      <c r="B58" s="120" t="s">
        <v>17</v>
      </c>
      <c r="C58" s="120"/>
      <c r="D58" s="120"/>
      <c r="E58" s="41"/>
      <c r="F58" s="40" t="s">
        <v>4</v>
      </c>
      <c r="H58" s="40" t="s">
        <v>5</v>
      </c>
      <c r="I58" s="23"/>
      <c r="J58" s="40" t="s">
        <v>6</v>
      </c>
    </row>
    <row r="59" spans="1:10" x14ac:dyDescent="0.25">
      <c r="B59" s="121"/>
      <c r="C59" s="121"/>
      <c r="D59" s="121"/>
      <c r="E59" s="42"/>
      <c r="F59" s="35" t="s">
        <v>7</v>
      </c>
      <c r="H59" s="35" t="s">
        <v>7</v>
      </c>
      <c r="I59" s="23"/>
      <c r="J59" s="35" t="s">
        <v>7</v>
      </c>
    </row>
    <row r="60" spans="1:10" ht="20.149999999999999" customHeight="1" x14ac:dyDescent="0.25">
      <c r="A60" s="109" t="s">
        <v>25</v>
      </c>
      <c r="B60" s="122" t="s">
        <v>53</v>
      </c>
      <c r="C60" s="123"/>
      <c r="D60" s="124"/>
      <c r="E60" s="57"/>
      <c r="F60" s="10">
        <v>22659</v>
      </c>
      <c r="G60" s="23"/>
      <c r="H60" s="10">
        <v>0</v>
      </c>
      <c r="I60" s="23"/>
      <c r="J60" s="10">
        <v>0</v>
      </c>
    </row>
    <row r="61" spans="1:10" ht="20.149999999999999" customHeight="1" x14ac:dyDescent="0.25">
      <c r="A61" s="109"/>
      <c r="B61" s="122"/>
      <c r="C61" s="123"/>
      <c r="D61" s="124"/>
      <c r="E61" s="57"/>
      <c r="F61" s="10">
        <v>0</v>
      </c>
      <c r="G61" s="23"/>
      <c r="H61" s="10">
        <v>0</v>
      </c>
      <c r="I61" s="23"/>
      <c r="J61" s="10">
        <v>0</v>
      </c>
    </row>
    <row r="62" spans="1:10" ht="20.149999999999999" customHeight="1" thickBot="1" x14ac:dyDescent="0.3">
      <c r="A62" s="109"/>
      <c r="B62" s="122"/>
      <c r="C62" s="123"/>
      <c r="D62" s="124"/>
      <c r="E62" s="57"/>
      <c r="F62" s="12">
        <v>0</v>
      </c>
      <c r="G62" s="23"/>
      <c r="H62" s="12">
        <v>0</v>
      </c>
      <c r="I62" s="23"/>
      <c r="J62" s="12">
        <v>0</v>
      </c>
    </row>
    <row r="63" spans="1:10" ht="20.149999999999999" customHeight="1" thickTop="1" thickBot="1" x14ac:dyDescent="0.3">
      <c r="B63" s="117" t="s">
        <v>33</v>
      </c>
      <c r="C63" s="117"/>
      <c r="D63" s="117"/>
      <c r="E63" s="89"/>
      <c r="F63" s="54">
        <f>SUM(F60:F62)</f>
        <v>22659</v>
      </c>
      <c r="G63" s="43"/>
      <c r="H63" s="54">
        <f>SUM(H60:H62)</f>
        <v>0</v>
      </c>
      <c r="I63" s="114"/>
      <c r="J63" s="54">
        <f>SUM(J60:J62)</f>
        <v>0</v>
      </c>
    </row>
    <row r="64" spans="1:10" ht="24" customHeight="1" thickTop="1" x14ac:dyDescent="0.25">
      <c r="B64" s="118" t="s">
        <v>8</v>
      </c>
      <c r="C64" s="118"/>
      <c r="D64" s="118"/>
      <c r="E64" s="56"/>
      <c r="F64" s="55" t="str">
        <f>IF(ROUND(F63,0)&lt;&gt;ROUND(B54,0),"Agreement Error","OK")</f>
        <v>OK</v>
      </c>
      <c r="G64" s="23"/>
      <c r="H64" s="55" t="str">
        <f>IF(ROUND(H63,0)&lt;&gt;ROUND(D54,0),"Agreement Error","OK")</f>
        <v>OK</v>
      </c>
      <c r="I64" s="114"/>
      <c r="J64" s="55" t="str">
        <f>IF(ROUND(J63,0)&lt;&gt;ROUND(F54,0),"Agreement Error","OK")</f>
        <v>OK</v>
      </c>
    </row>
    <row r="65" spans="1:10" ht="30" customHeight="1" x14ac:dyDescent="0.25">
      <c r="B65" s="118"/>
      <c r="C65" s="118"/>
      <c r="D65" s="118"/>
      <c r="E65" s="56"/>
      <c r="F65" s="40" t="s">
        <v>4</v>
      </c>
      <c r="H65" s="40" t="s">
        <v>5</v>
      </c>
      <c r="I65" s="23"/>
      <c r="J65" s="40" t="s">
        <v>6</v>
      </c>
    </row>
    <row r="66" spans="1:10" ht="15" customHeight="1" x14ac:dyDescent="0.3">
      <c r="B66" s="115" t="s">
        <v>44</v>
      </c>
      <c r="C66" s="115"/>
      <c r="D66" s="115"/>
      <c r="E66" s="56"/>
      <c r="F66" s="35" t="s">
        <v>7</v>
      </c>
      <c r="H66" s="35" t="s">
        <v>7</v>
      </c>
      <c r="I66" s="23"/>
      <c r="J66" s="35" t="s">
        <v>7</v>
      </c>
    </row>
    <row r="67" spans="1:10" ht="20.149999999999999" customHeight="1" x14ac:dyDescent="0.25">
      <c r="A67" s="109" t="s">
        <v>24</v>
      </c>
      <c r="B67" s="111" t="s">
        <v>54</v>
      </c>
      <c r="C67" s="111"/>
      <c r="D67" s="111"/>
      <c r="E67" s="59"/>
      <c r="F67" s="58">
        <v>625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ht="20.149999999999999" customHeight="1" x14ac:dyDescent="0.25">
      <c r="A71" s="110"/>
      <c r="B71" s="111"/>
      <c r="C71" s="111"/>
      <c r="D71" s="111"/>
      <c r="E71" s="59"/>
      <c r="F71" s="58">
        <v>0</v>
      </c>
      <c r="G71" s="23"/>
      <c r="H71" s="58">
        <v>0</v>
      </c>
      <c r="I71" s="23"/>
      <c r="J71" s="58">
        <v>0</v>
      </c>
    </row>
    <row r="72" spans="1:10" ht="20.149999999999999" customHeight="1" x14ac:dyDescent="0.25">
      <c r="A72" s="110"/>
      <c r="B72" s="111"/>
      <c r="C72" s="111"/>
      <c r="D72" s="111"/>
      <c r="E72" s="59"/>
      <c r="F72" s="58">
        <v>0</v>
      </c>
      <c r="G72" s="23"/>
      <c r="H72" s="58">
        <v>0</v>
      </c>
      <c r="I72" s="23"/>
      <c r="J72" s="58">
        <v>0</v>
      </c>
    </row>
    <row r="73" spans="1:10" x14ac:dyDescent="0.25">
      <c r="B73" s="112"/>
      <c r="C73" s="112"/>
      <c r="D73" s="112"/>
      <c r="E73" s="22"/>
      <c r="G73" s="114"/>
      <c r="I73" s="114"/>
    </row>
    <row r="74" spans="1:10" ht="23" x14ac:dyDescent="0.3">
      <c r="B74" s="115" t="s">
        <v>44</v>
      </c>
      <c r="C74" s="115"/>
      <c r="D74" s="115"/>
      <c r="E74" s="44"/>
      <c r="F74" s="5" t="s">
        <v>39</v>
      </c>
      <c r="G74" s="114"/>
      <c r="H74" s="5" t="s">
        <v>9</v>
      </c>
      <c r="I74" s="114"/>
      <c r="J74" s="5" t="s">
        <v>10</v>
      </c>
    </row>
    <row r="75" spans="1:10" ht="20.149999999999999" customHeight="1" x14ac:dyDescent="0.25">
      <c r="A75" s="109" t="s">
        <v>23</v>
      </c>
      <c r="B75" s="111"/>
      <c r="C75" s="111"/>
      <c r="D75" s="111"/>
      <c r="E75" s="59"/>
      <c r="F75" s="28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ht="20.149999999999999" customHeight="1" x14ac:dyDescent="0.25">
      <c r="A78" s="110"/>
      <c r="B78" s="111"/>
      <c r="C78" s="111"/>
      <c r="D78" s="111"/>
      <c r="E78" s="59"/>
      <c r="F78" s="24"/>
      <c r="G78" s="23"/>
      <c r="H78" s="58">
        <v>0</v>
      </c>
      <c r="I78" s="23"/>
      <c r="J78" s="58">
        <v>0</v>
      </c>
    </row>
    <row r="79" spans="1:10" ht="20.149999999999999" customHeight="1" x14ac:dyDescent="0.25">
      <c r="A79" s="110"/>
      <c r="B79" s="111"/>
      <c r="C79" s="111"/>
      <c r="D79" s="111"/>
      <c r="E79" s="59"/>
      <c r="F79" s="24"/>
      <c r="G79" s="23"/>
      <c r="H79" s="58">
        <v>0</v>
      </c>
      <c r="I79" s="23"/>
      <c r="J79" s="58">
        <v>0</v>
      </c>
    </row>
    <row r="80" spans="1:10" x14ac:dyDescent="0.25">
      <c r="B80" s="116"/>
      <c r="C80" s="116"/>
      <c r="D80" s="116"/>
      <c r="E80" s="23"/>
      <c r="G80" s="23"/>
      <c r="I80" s="23"/>
      <c r="J80" s="35"/>
    </row>
    <row r="81" spans="1:10" ht="23" x14ac:dyDescent="0.3">
      <c r="B81" s="115" t="s">
        <v>44</v>
      </c>
      <c r="C81" s="115"/>
      <c r="D81" s="115"/>
      <c r="E81" s="45"/>
      <c r="F81" s="5" t="s">
        <v>39</v>
      </c>
      <c r="G81" s="23"/>
      <c r="H81" s="5" t="s">
        <v>9</v>
      </c>
      <c r="I81" s="23"/>
      <c r="J81" s="5" t="s">
        <v>10</v>
      </c>
    </row>
    <row r="82" spans="1:10" ht="20.149999999999999" customHeight="1" x14ac:dyDescent="0.25">
      <c r="A82" s="109" t="s">
        <v>41</v>
      </c>
      <c r="B82" s="111" t="s">
        <v>55</v>
      </c>
      <c r="C82" s="111"/>
      <c r="D82" s="111"/>
      <c r="E82" s="59"/>
      <c r="F82" s="24" t="s">
        <v>56</v>
      </c>
      <c r="G82" s="23"/>
      <c r="H82" s="58">
        <v>0</v>
      </c>
      <c r="I82" s="23"/>
      <c r="J82" s="58">
        <v>17795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20.149999999999999" customHeight="1" x14ac:dyDescent="0.25">
      <c r="A89" s="110"/>
      <c r="B89" s="111"/>
      <c r="C89" s="111"/>
      <c r="D89" s="111"/>
      <c r="E89" s="59"/>
      <c r="F89" s="24"/>
      <c r="G89" s="23"/>
      <c r="H89" s="58">
        <v>0</v>
      </c>
      <c r="I89" s="23"/>
      <c r="J89" s="58">
        <v>0</v>
      </c>
    </row>
    <row r="90" spans="1:10" ht="20.149999999999999" customHeight="1" x14ac:dyDescent="0.25">
      <c r="A90" s="110"/>
      <c r="B90" s="111"/>
      <c r="C90" s="111"/>
      <c r="D90" s="111"/>
      <c r="E90" s="59"/>
      <c r="F90" s="24"/>
      <c r="G90" s="23"/>
      <c r="H90" s="58">
        <v>0</v>
      </c>
      <c r="I90" s="23"/>
      <c r="J90" s="58">
        <v>0</v>
      </c>
    </row>
    <row r="91" spans="1:10" ht="10.5" customHeight="1" x14ac:dyDescent="0.25">
      <c r="B91" s="112"/>
      <c r="C91" s="112"/>
      <c r="D91" s="112"/>
      <c r="E91" s="113"/>
      <c r="G91" s="113"/>
      <c r="H91" s="35"/>
      <c r="I91" s="114"/>
      <c r="J91" s="35"/>
    </row>
    <row r="92" spans="1:10" ht="23" x14ac:dyDescent="0.3">
      <c r="B92" s="115" t="s">
        <v>44</v>
      </c>
      <c r="C92" s="115"/>
      <c r="D92" s="115"/>
      <c r="E92" s="113"/>
      <c r="F92" s="35" t="s">
        <v>40</v>
      </c>
      <c r="G92" s="113"/>
      <c r="H92" s="35" t="s">
        <v>11</v>
      </c>
      <c r="I92" s="114"/>
      <c r="J92" s="35" t="s">
        <v>12</v>
      </c>
    </row>
    <row r="93" spans="1:10" ht="20.149999999999999" customHeight="1" x14ac:dyDescent="0.25">
      <c r="A93" s="109" t="s">
        <v>26</v>
      </c>
      <c r="B93" s="111" t="s">
        <v>81</v>
      </c>
      <c r="C93" s="111"/>
      <c r="D93" s="111"/>
      <c r="E93" s="59"/>
      <c r="F93" s="24"/>
      <c r="G93" s="23"/>
      <c r="H93" s="58">
        <v>250</v>
      </c>
      <c r="I93" s="23"/>
      <c r="J93" s="60"/>
    </row>
    <row r="94" spans="1:10" ht="20.149999999999999" customHeight="1" x14ac:dyDescent="0.25">
      <c r="A94" s="110"/>
      <c r="B94" s="111" t="s">
        <v>82</v>
      </c>
      <c r="C94" s="111"/>
      <c r="D94" s="111"/>
      <c r="E94" s="59"/>
      <c r="F94" s="24"/>
      <c r="G94" s="23"/>
      <c r="H94" s="58">
        <v>450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ht="20.149999999999999" customHeight="1" x14ac:dyDescent="0.25">
      <c r="A96" s="110"/>
      <c r="B96" s="111"/>
      <c r="C96" s="111"/>
      <c r="D96" s="111"/>
      <c r="E96" s="59"/>
      <c r="F96" s="24"/>
      <c r="G96" s="23"/>
      <c r="H96" s="58">
        <v>0</v>
      </c>
      <c r="I96" s="23"/>
      <c r="J96" s="60"/>
    </row>
    <row r="97" spans="1:10" ht="20.149999999999999" customHeight="1" x14ac:dyDescent="0.25">
      <c r="A97" s="110"/>
      <c r="B97" s="111"/>
      <c r="C97" s="111"/>
      <c r="D97" s="111"/>
      <c r="E97" s="59"/>
      <c r="F97" s="24"/>
      <c r="G97" s="23"/>
      <c r="H97" s="58">
        <v>0</v>
      </c>
      <c r="I97" s="23"/>
      <c r="J97" s="60"/>
    </row>
    <row r="98" spans="1:10" x14ac:dyDescent="0.25">
      <c r="A98" s="32"/>
      <c r="B98" s="86"/>
      <c r="C98" s="23"/>
      <c r="D98" s="23"/>
      <c r="E98" s="23"/>
      <c r="F98" s="23"/>
      <c r="G98" s="23"/>
      <c r="H98" s="23"/>
      <c r="I98" s="23"/>
    </row>
  </sheetData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58:D58"/>
    <mergeCell ref="B59:D59"/>
    <mergeCell ref="A60:A62"/>
    <mergeCell ref="B60:D60"/>
    <mergeCell ref="B61:D61"/>
    <mergeCell ref="B62:D62"/>
    <mergeCell ref="B63:D63"/>
    <mergeCell ref="I63:I64"/>
    <mergeCell ref="B64:D64"/>
    <mergeCell ref="B65:D65"/>
    <mergeCell ref="B66:D66"/>
    <mergeCell ref="A67:A72"/>
    <mergeCell ref="B67:D67"/>
    <mergeCell ref="B68:D68"/>
    <mergeCell ref="B69:D69"/>
    <mergeCell ref="B70:D70"/>
    <mergeCell ref="B71:D71"/>
    <mergeCell ref="B72:D72"/>
    <mergeCell ref="B73:D73"/>
    <mergeCell ref="G73:G74"/>
    <mergeCell ref="I73:I74"/>
    <mergeCell ref="B74:D74"/>
    <mergeCell ref="A75:A79"/>
    <mergeCell ref="B75:D75"/>
    <mergeCell ref="B76:D76"/>
    <mergeCell ref="B77:D77"/>
    <mergeCell ref="B78:D78"/>
    <mergeCell ref="B79:D79"/>
    <mergeCell ref="B80:D80"/>
    <mergeCell ref="B81:D81"/>
    <mergeCell ref="A82:A90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E91:E92"/>
    <mergeCell ref="G91:G92"/>
    <mergeCell ref="I91:I92"/>
    <mergeCell ref="B92:D92"/>
    <mergeCell ref="A93:A97"/>
    <mergeCell ref="B93:D93"/>
    <mergeCell ref="B94:D94"/>
    <mergeCell ref="B95:D95"/>
    <mergeCell ref="B96:D96"/>
    <mergeCell ref="B97:D9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3:J96"/>
  <sheetViews>
    <sheetView topLeftCell="A8" zoomScale="70" zoomScaleNormal="70" workbookViewId="0">
      <selection activeCell="Q27" sqref="Q27"/>
    </sheetView>
  </sheetViews>
  <sheetFormatPr defaultColWidth="9.08984375" defaultRowHeight="12.5" x14ac:dyDescent="0.25"/>
  <cols>
    <col min="1" max="1" width="38.0898437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44652</v>
      </c>
      <c r="E7" s="148"/>
      <c r="F7" s="146"/>
      <c r="G7" s="149">
        <v>45016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64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67</v>
      </c>
      <c r="B14" s="72">
        <v>2500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2500</v>
      </c>
      <c r="I14" s="7"/>
      <c r="J14" s="10"/>
    </row>
    <row r="15" spans="1:10" customFormat="1" x14ac:dyDescent="0.25">
      <c r="A15" s="100"/>
      <c r="B15" s="72"/>
      <c r="C15" s="11"/>
      <c r="D15" s="10">
        <v>0</v>
      </c>
      <c r="E15" s="11"/>
      <c r="F15" s="10">
        <v>0</v>
      </c>
      <c r="G15" s="11"/>
      <c r="H15" s="46">
        <f t="shared" si="0"/>
        <v>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16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2500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6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80">
        <f>IF((B28+D28+F28)=(H21+H26),B28+D28+F28,"Cross Add Error")</f>
        <v>2500</v>
      </c>
      <c r="I28" s="8"/>
      <c r="J28" s="80">
        <f>J21+J26</f>
        <v>2500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68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1000</v>
      </c>
    </row>
    <row r="32" spans="1:10" customFormat="1" x14ac:dyDescent="0.25">
      <c r="A32" s="101" t="s">
        <v>70</v>
      </c>
      <c r="B32" s="29">
        <v>624</v>
      </c>
      <c r="C32" s="20"/>
      <c r="D32" s="19">
        <v>0</v>
      </c>
      <c r="E32" s="21"/>
      <c r="F32" s="19">
        <v>0</v>
      </c>
      <c r="G32" s="21"/>
      <c r="H32" s="48">
        <f t="shared" si="1"/>
        <v>624</v>
      </c>
      <c r="I32" s="22"/>
      <c r="J32" s="19">
        <v>0</v>
      </c>
    </row>
    <row r="33" spans="1:10" customFormat="1" x14ac:dyDescent="0.25">
      <c r="A33" s="101" t="s">
        <v>58</v>
      </c>
      <c r="B33" s="29">
        <v>475</v>
      </c>
      <c r="C33" s="20"/>
      <c r="D33" s="19">
        <v>0</v>
      </c>
      <c r="E33" s="21"/>
      <c r="F33" s="19">
        <v>0</v>
      </c>
      <c r="G33" s="21"/>
      <c r="H33" s="48">
        <f t="shared" si="1"/>
        <v>475</v>
      </c>
      <c r="I33" s="22"/>
      <c r="J33" s="19">
        <v>0</v>
      </c>
    </row>
    <row r="34" spans="1:10" customFormat="1" x14ac:dyDescent="0.25">
      <c r="A34" s="101" t="s">
        <v>69</v>
      </c>
      <c r="B34" s="29">
        <v>233</v>
      </c>
      <c r="C34" s="20"/>
      <c r="D34" s="19">
        <v>0</v>
      </c>
      <c r="E34" s="21"/>
      <c r="F34" s="19">
        <v>0</v>
      </c>
      <c r="G34" s="21"/>
      <c r="H34" s="48">
        <f t="shared" si="1"/>
        <v>233</v>
      </c>
      <c r="I34" s="22"/>
      <c r="J34" s="19">
        <v>0</v>
      </c>
    </row>
    <row r="35" spans="1:10" customFormat="1" ht="23" x14ac:dyDescent="0.25">
      <c r="A35" s="101" t="s">
        <v>72</v>
      </c>
      <c r="B35" s="29">
        <v>4165</v>
      </c>
      <c r="C35" s="20"/>
      <c r="D35" s="19">
        <v>0</v>
      </c>
      <c r="E35" s="21"/>
      <c r="F35" s="19">
        <v>0</v>
      </c>
      <c r="G35" s="21"/>
      <c r="H35" s="48">
        <f t="shared" si="1"/>
        <v>4165</v>
      </c>
      <c r="I35" s="22"/>
      <c r="J35" s="19">
        <v>0</v>
      </c>
    </row>
    <row r="36" spans="1:10" customFormat="1" x14ac:dyDescent="0.25">
      <c r="A36" s="101" t="s">
        <v>73</v>
      </c>
      <c r="B36" s="29">
        <v>11.88</v>
      </c>
      <c r="C36" s="20"/>
      <c r="D36" s="19">
        <v>0</v>
      </c>
      <c r="E36" s="21"/>
      <c r="F36" s="19">
        <v>0</v>
      </c>
      <c r="G36" s="21"/>
      <c r="H36" s="48">
        <f t="shared" si="1"/>
        <v>11.88</v>
      </c>
      <c r="I36" s="22"/>
      <c r="J36" s="19">
        <v>0</v>
      </c>
    </row>
    <row r="37" spans="1:10" customFormat="1" x14ac:dyDescent="0.25">
      <c r="A37" s="101" t="s">
        <v>74</v>
      </c>
      <c r="B37" s="29">
        <v>1194</v>
      </c>
      <c r="C37" s="20"/>
      <c r="D37" s="19">
        <v>0</v>
      </c>
      <c r="E37" s="21"/>
      <c r="F37" s="19">
        <v>0</v>
      </c>
      <c r="G37" s="21"/>
      <c r="H37" s="48">
        <f t="shared" si="1"/>
        <v>1194</v>
      </c>
      <c r="I37" s="22"/>
      <c r="J37" s="19">
        <v>0</v>
      </c>
    </row>
    <row r="38" spans="1:10" customFormat="1" x14ac:dyDescent="0.25">
      <c r="A38" s="101" t="s">
        <v>75</v>
      </c>
      <c r="B38" s="29">
        <v>140</v>
      </c>
      <c r="C38" s="20"/>
      <c r="D38" s="19">
        <v>0</v>
      </c>
      <c r="E38" s="21"/>
      <c r="F38" s="19">
        <v>0</v>
      </c>
      <c r="G38" s="21"/>
      <c r="H38" s="48">
        <f t="shared" si="1"/>
        <v>140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6842.88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6842.88</v>
      </c>
      <c r="I40" s="22"/>
      <c r="J40" s="49">
        <f>SUM(J31:J39)</f>
        <v>1000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6842.88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6842.88</v>
      </c>
      <c r="I47" s="8"/>
      <c r="J47" s="80">
        <f t="shared" si="2"/>
        <v>1000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-4342.88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-4342.88</v>
      </c>
      <c r="I49" s="23"/>
      <c r="J49" s="51">
        <f>+J28-J47</f>
        <v>1500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26280</v>
      </c>
      <c r="C51" s="33"/>
      <c r="D51" s="38">
        <v>0</v>
      </c>
      <c r="E51" s="34"/>
      <c r="F51" s="39">
        <v>0</v>
      </c>
      <c r="G51" s="34"/>
      <c r="H51" s="52">
        <v>26280</v>
      </c>
      <c r="I51" s="23"/>
      <c r="J51" s="38">
        <v>24780</v>
      </c>
    </row>
    <row r="52" spans="1:10" customFormat="1" ht="16.5" thickTop="1" thickBot="1" x14ac:dyDescent="0.35">
      <c r="A52" s="88" t="s">
        <v>3</v>
      </c>
      <c r="B52" s="85">
        <f>+B49+B50+B51</f>
        <v>21937.119999999999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21937.119999999999</v>
      </c>
      <c r="I52" s="23"/>
      <c r="J52" s="53">
        <f>+J49+J50+J51</f>
        <v>26280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v>21312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21312</v>
      </c>
      <c r="G61" s="43"/>
      <c r="H61" s="54">
        <f>SUM(H58:H60)</f>
        <v>0</v>
      </c>
      <c r="I61" s="114"/>
      <c r="J61" s="54">
        <f>SUM(J58:J60)</f>
        <v>0</v>
      </c>
    </row>
    <row r="62" spans="1:10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Agreement Error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0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/>
      <c r="C91" s="111"/>
      <c r="D91" s="111"/>
      <c r="E91" s="59"/>
      <c r="F91" s="24"/>
      <c r="G91" s="23"/>
      <c r="H91" s="58" t="s">
        <v>71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I61:I62"/>
    <mergeCell ref="B62:D62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I89:I90"/>
    <mergeCell ref="B90:D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J96"/>
  <sheetViews>
    <sheetView topLeftCell="A21" zoomScale="70" zoomScaleNormal="70" workbookViewId="0">
      <selection activeCell="H51" sqref="H51"/>
    </sheetView>
  </sheetViews>
  <sheetFormatPr defaultColWidth="9.08984375" defaultRowHeight="12.5" x14ac:dyDescent="0.25"/>
  <cols>
    <col min="1" max="1" width="31.632812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44287</v>
      </c>
      <c r="E7" s="148"/>
      <c r="F7" s="146"/>
      <c r="G7" s="149">
        <v>44651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61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62</v>
      </c>
      <c r="B14" s="72"/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0</v>
      </c>
      <c r="I14" s="7"/>
      <c r="J14" s="10">
        <v>1250</v>
      </c>
    </row>
    <row r="15" spans="1:10" customFormat="1" x14ac:dyDescent="0.25">
      <c r="A15" s="100" t="s">
        <v>64</v>
      </c>
      <c r="B15" s="72">
        <v>2500</v>
      </c>
      <c r="C15" s="11"/>
      <c r="D15" s="10">
        <v>0</v>
      </c>
      <c r="E15" s="11"/>
      <c r="F15" s="10">
        <v>0</v>
      </c>
      <c r="G15" s="11"/>
      <c r="H15" s="46">
        <f t="shared" si="0"/>
        <v>2500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3750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2500</v>
      </c>
      <c r="I28" s="8"/>
      <c r="J28" s="80">
        <f>J21+J26</f>
        <v>3750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59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1739</v>
      </c>
    </row>
    <row r="32" spans="1:10" customFormat="1" x14ac:dyDescent="0.25">
      <c r="A32" s="101" t="s">
        <v>65</v>
      </c>
      <c r="B32" s="29">
        <v>1000</v>
      </c>
      <c r="C32" s="20"/>
      <c r="D32" s="19">
        <v>0</v>
      </c>
      <c r="E32" s="21"/>
      <c r="F32" s="19">
        <v>0</v>
      </c>
      <c r="G32" s="21"/>
      <c r="H32" s="48">
        <f t="shared" si="1"/>
        <v>1000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1000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1000</v>
      </c>
      <c r="I40" s="22"/>
      <c r="J40" s="49">
        <f>SUM(J31:J39)</f>
        <v>1739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1000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1000</v>
      </c>
      <c r="I47" s="8"/>
      <c r="J47" s="80">
        <f t="shared" si="2"/>
        <v>1739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1500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1500</v>
      </c>
      <c r="I49" s="23"/>
      <c r="J49" s="51">
        <f>+J28-J47</f>
        <v>2011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24780</v>
      </c>
      <c r="C51" s="33"/>
      <c r="D51" s="38">
        <v>0</v>
      </c>
      <c r="E51" s="34"/>
      <c r="F51" s="39">
        <v>0</v>
      </c>
      <c r="G51" s="34"/>
      <c r="H51" s="52">
        <v>24780</v>
      </c>
      <c r="I51" s="23"/>
      <c r="J51" s="38">
        <v>22769</v>
      </c>
    </row>
    <row r="52" spans="1:10" customFormat="1" ht="16.5" thickTop="1" thickBot="1" x14ac:dyDescent="0.35">
      <c r="A52" s="88" t="s">
        <v>3</v>
      </c>
      <c r="B52" s="85">
        <f>+B49+B50+B51</f>
        <v>26280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26280</v>
      </c>
      <c r="I52" s="23"/>
      <c r="J52" s="53">
        <f>+J49+J50+J51</f>
        <v>24780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f>625+25530+125</f>
        <v>26280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26280</v>
      </c>
      <c r="G61" s="43"/>
      <c r="H61" s="54">
        <f>SUM(H58:H60)</f>
        <v>0</v>
      </c>
      <c r="I61" s="114"/>
      <c r="J61" s="54">
        <f>SUM(J58:J60)</f>
        <v>0</v>
      </c>
    </row>
    <row r="62" spans="1:10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OK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0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 t="s">
        <v>66</v>
      </c>
      <c r="C91" s="111"/>
      <c r="D91" s="111"/>
      <c r="E91" s="59"/>
      <c r="F91" s="24"/>
      <c r="G91" s="23"/>
      <c r="H91" s="58">
        <v>192.03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G89:G90"/>
    <mergeCell ref="A91:A95"/>
    <mergeCell ref="B91:D91"/>
    <mergeCell ref="B92:D92"/>
    <mergeCell ref="B93:D93"/>
    <mergeCell ref="B94:D94"/>
    <mergeCell ref="B95:D95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3:N98"/>
  <sheetViews>
    <sheetView zoomScale="75" zoomScaleNormal="85" workbookViewId="0">
      <selection activeCell="A31" sqref="A31"/>
    </sheetView>
  </sheetViews>
  <sheetFormatPr defaultColWidth="9.08984375" defaultRowHeight="12.5" x14ac:dyDescent="0.25"/>
  <cols>
    <col min="1" max="1" width="31.6328125" style="1" customWidth="1"/>
    <col min="2" max="2" width="52.54296875" style="69" bestFit="1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43922</v>
      </c>
      <c r="E7" s="148"/>
      <c r="F7" s="146"/>
      <c r="G7" s="149">
        <v>44286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14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57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625</v>
      </c>
    </row>
    <row r="14" spans="1:10" customFormat="1" x14ac:dyDescent="0.25">
      <c r="A14" s="100" t="s">
        <v>60</v>
      </c>
      <c r="B14" s="72">
        <v>625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625</v>
      </c>
      <c r="I14" s="7"/>
      <c r="J14" s="10"/>
    </row>
    <row r="15" spans="1:10" customFormat="1" x14ac:dyDescent="0.25">
      <c r="A15" s="100" t="s">
        <v>63</v>
      </c>
      <c r="B15" s="72">
        <v>625</v>
      </c>
      <c r="C15" s="11"/>
      <c r="D15" s="10">
        <v>0</v>
      </c>
      <c r="E15" s="11"/>
      <c r="F15" s="10">
        <v>0</v>
      </c>
      <c r="G15" s="11"/>
      <c r="H15" s="46">
        <f t="shared" si="0"/>
        <v>625</v>
      </c>
      <c r="I15" s="7"/>
      <c r="J15" s="10">
        <v>0</v>
      </c>
    </row>
    <row r="16" spans="1:10" customFormat="1" x14ac:dyDescent="0.25">
      <c r="A16" s="100" t="s">
        <v>50</v>
      </c>
      <c r="B16" s="72">
        <v>2500</v>
      </c>
      <c r="C16" s="11"/>
      <c r="D16" s="10">
        <v>0</v>
      </c>
      <c r="E16" s="11"/>
      <c r="F16" s="10">
        <v>0</v>
      </c>
      <c r="G16" s="11"/>
      <c r="H16" s="46">
        <f t="shared" si="0"/>
        <v>2500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3750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3750</v>
      </c>
      <c r="I21" s="7"/>
      <c r="J21" s="47">
        <f>SUM(J13:J20)</f>
        <v>625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3750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3750</v>
      </c>
      <c r="I28" s="8"/>
      <c r="J28" s="80">
        <f>J21+J26</f>
        <v>625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59</v>
      </c>
      <c r="B31" s="29">
        <v>1739</v>
      </c>
      <c r="C31" s="20"/>
      <c r="D31" s="19">
        <v>0</v>
      </c>
      <c r="E31" s="21"/>
      <c r="F31" s="19">
        <v>0</v>
      </c>
      <c r="G31" s="21"/>
      <c r="H31" s="48">
        <f>F31+D31+B31</f>
        <v>1739</v>
      </c>
      <c r="I31" s="22"/>
      <c r="J31" s="29"/>
    </row>
    <row r="32" spans="1:10" customFormat="1" x14ac:dyDescent="0.25">
      <c r="A32" s="101"/>
      <c r="B32" s="29"/>
      <c r="C32" s="20"/>
      <c r="D32" s="19">
        <v>0</v>
      </c>
      <c r="E32" s="21"/>
      <c r="F32" s="19">
        <v>0</v>
      </c>
      <c r="G32" s="21"/>
      <c r="H32" s="48">
        <f t="shared" ref="H32:H39" si="1">F32+D32+B32</f>
        <v>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1739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1739</v>
      </c>
      <c r="I40" s="22"/>
      <c r="J40" s="49">
        <f>SUM(J31:J39)</f>
        <v>0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1739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1739</v>
      </c>
      <c r="I47" s="8"/>
      <c r="J47" s="80">
        <f t="shared" si="2"/>
        <v>0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4" customFormat="1" ht="16.5" thickTop="1" thickBot="1" x14ac:dyDescent="0.35">
      <c r="A49" s="88" t="s">
        <v>30</v>
      </c>
      <c r="B49" s="82">
        <f>+B28-B47</f>
        <v>2011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2011</v>
      </c>
      <c r="I49" s="23"/>
      <c r="J49" s="51">
        <f>+J28-J47</f>
        <v>625</v>
      </c>
    </row>
    <row r="50" spans="1:14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4" customFormat="1" ht="14.5" thickBot="1" x14ac:dyDescent="0.35">
      <c r="A51" s="17" t="s">
        <v>31</v>
      </c>
      <c r="B51" s="84">
        <v>22769</v>
      </c>
      <c r="C51" s="33"/>
      <c r="D51" s="38">
        <v>0</v>
      </c>
      <c r="E51" s="34"/>
      <c r="F51" s="39">
        <v>0</v>
      </c>
      <c r="G51" s="34"/>
      <c r="H51" s="52">
        <v>22769</v>
      </c>
      <c r="I51" s="23"/>
      <c r="J51" s="38">
        <v>22144</v>
      </c>
    </row>
    <row r="52" spans="1:14" customFormat="1" ht="16.5" thickTop="1" thickBot="1" x14ac:dyDescent="0.35">
      <c r="A52" s="88" t="s">
        <v>3</v>
      </c>
      <c r="B52" s="85">
        <f>+B49+B50+B51</f>
        <v>24780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24780</v>
      </c>
      <c r="I52" s="23"/>
      <c r="J52" s="53">
        <f>+J49+J50+J51</f>
        <v>22769</v>
      </c>
      <c r="N52" s="108"/>
    </row>
    <row r="53" spans="1:14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  <c r="N53" s="108"/>
    </row>
    <row r="55" spans="1:14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4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4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4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v>21655</v>
      </c>
      <c r="G58" s="23"/>
      <c r="H58" s="10">
        <v>0</v>
      </c>
      <c r="I58" s="23"/>
      <c r="J58" s="10">
        <v>0</v>
      </c>
    </row>
    <row r="59" spans="1:14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4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4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21655</v>
      </c>
      <c r="G61" s="43"/>
      <c r="H61" s="54">
        <f>SUM(H58:H60)</f>
        <v>0</v>
      </c>
      <c r="I61" s="114"/>
      <c r="J61" s="54">
        <f>SUM(J58:J60)</f>
        <v>0</v>
      </c>
    </row>
    <row r="62" spans="1:14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Agreement Error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4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4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/>
      <c r="C91" s="111"/>
      <c r="D91" s="111"/>
      <c r="E91" s="59"/>
      <c r="F91" s="24"/>
      <c r="G91" s="23"/>
      <c r="H91" s="58">
        <v>0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</sheetData>
  <mergeCells count="65">
    <mergeCell ref="G89:G90"/>
    <mergeCell ref="A91:A95"/>
    <mergeCell ref="B91:D91"/>
    <mergeCell ref="B92:D92"/>
    <mergeCell ref="B93:D93"/>
    <mergeCell ref="B94:D94"/>
    <mergeCell ref="B95:D95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3:J96"/>
  <sheetViews>
    <sheetView topLeftCell="A27" zoomScale="70" zoomScaleNormal="70" workbookViewId="0">
      <selection activeCell="H51" sqref="H51"/>
    </sheetView>
  </sheetViews>
  <sheetFormatPr defaultColWidth="9.08984375" defaultRowHeight="12.5" x14ac:dyDescent="0.25"/>
  <cols>
    <col min="1" max="1" width="31.632812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43556</v>
      </c>
      <c r="E7" s="148"/>
      <c r="F7" s="146"/>
      <c r="G7" s="149">
        <v>43921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50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51</v>
      </c>
      <c r="B14" s="72"/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0</v>
      </c>
      <c r="I14" s="7"/>
      <c r="J14" s="10">
        <v>1621</v>
      </c>
    </row>
    <row r="15" spans="1:10" customFormat="1" x14ac:dyDescent="0.25">
      <c r="A15" s="100" t="s">
        <v>57</v>
      </c>
      <c r="B15" s="72">
        <v>625</v>
      </c>
      <c r="C15" s="11"/>
      <c r="D15" s="10">
        <v>0</v>
      </c>
      <c r="E15" s="11"/>
      <c r="F15" s="10">
        <v>0</v>
      </c>
      <c r="G15" s="11"/>
      <c r="H15" s="46">
        <f t="shared" si="0"/>
        <v>625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625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625</v>
      </c>
      <c r="I21" s="7"/>
      <c r="J21" s="47">
        <f>SUM(J13:J20)</f>
        <v>4121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625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625</v>
      </c>
      <c r="I28" s="8"/>
      <c r="J28" s="80">
        <f>J21+J26</f>
        <v>4121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52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17</v>
      </c>
    </row>
    <row r="32" spans="1:10" customFormat="1" x14ac:dyDescent="0.25">
      <c r="A32" s="101"/>
      <c r="B32" s="29"/>
      <c r="C32" s="20"/>
      <c r="D32" s="19">
        <v>0</v>
      </c>
      <c r="E32" s="21"/>
      <c r="F32" s="19">
        <v>0</v>
      </c>
      <c r="G32" s="21"/>
      <c r="H32" s="48">
        <f t="shared" si="1"/>
        <v>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0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0</v>
      </c>
      <c r="I40" s="22"/>
      <c r="J40" s="49">
        <f>SUM(J31:J39)</f>
        <v>17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0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0</v>
      </c>
      <c r="I47" s="8"/>
      <c r="J47" s="80">
        <f t="shared" si="2"/>
        <v>17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625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625</v>
      </c>
      <c r="I49" s="23"/>
      <c r="J49" s="51">
        <f>+J28-J47</f>
        <v>4104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22144</v>
      </c>
      <c r="C51" s="33"/>
      <c r="D51" s="38">
        <v>0</v>
      </c>
      <c r="E51" s="34"/>
      <c r="F51" s="39">
        <v>0</v>
      </c>
      <c r="G51" s="34"/>
      <c r="H51" s="52">
        <v>22144</v>
      </c>
      <c r="I51" s="23"/>
      <c r="J51" s="38">
        <v>18040</v>
      </c>
    </row>
    <row r="52" spans="1:10" customFormat="1" ht="16.5" thickTop="1" thickBot="1" x14ac:dyDescent="0.35">
      <c r="A52" s="88" t="s">
        <v>3</v>
      </c>
      <c r="B52" s="85">
        <f>+B49+B50+B51</f>
        <v>22769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22769</v>
      </c>
      <c r="I52" s="23"/>
      <c r="J52" s="53">
        <f>+J49+J50+J51</f>
        <v>22144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v>22769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22769</v>
      </c>
      <c r="G61" s="43"/>
      <c r="H61" s="54">
        <f>SUM(H58:H60)</f>
        <v>0</v>
      </c>
      <c r="I61" s="114"/>
      <c r="J61" s="54">
        <f>SUM(J58:J60)</f>
        <v>0</v>
      </c>
    </row>
    <row r="62" spans="1:10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OK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0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2500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 t="s">
        <v>58</v>
      </c>
      <c r="C91" s="111"/>
      <c r="D91" s="111"/>
      <c r="E91" s="59"/>
      <c r="F91" s="24"/>
      <c r="G91" s="23"/>
      <c r="H91" s="58">
        <v>1739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J3:J7"/>
    <mergeCell ref="G4:H4"/>
    <mergeCell ref="B4:F4"/>
    <mergeCell ref="D7:E7"/>
    <mergeCell ref="G7:H7"/>
    <mergeCell ref="G3:H3"/>
    <mergeCell ref="B3:F3"/>
    <mergeCell ref="B5:H5"/>
    <mergeCell ref="D6:E6"/>
    <mergeCell ref="G6:H6"/>
    <mergeCell ref="F6:F7"/>
    <mergeCell ref="B6:C7"/>
    <mergeCell ref="B83:D83"/>
    <mergeCell ref="B84:D84"/>
    <mergeCell ref="I61:I62"/>
    <mergeCell ref="H30:I30"/>
    <mergeCell ref="B95:D95"/>
    <mergeCell ref="B91:D91"/>
    <mergeCell ref="B92:D92"/>
    <mergeCell ref="B85:D85"/>
    <mergeCell ref="B86:D86"/>
    <mergeCell ref="B93:D93"/>
    <mergeCell ref="B94:D94"/>
    <mergeCell ref="B68:D68"/>
    <mergeCell ref="B69:D69"/>
    <mergeCell ref="B70:D70"/>
    <mergeCell ref="B76:D76"/>
    <mergeCell ref="B77:D77"/>
    <mergeCell ref="A3:A7"/>
    <mergeCell ref="B58:D58"/>
    <mergeCell ref="B59:D59"/>
    <mergeCell ref="B60:D60"/>
    <mergeCell ref="A58:A60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G71:G72"/>
    <mergeCell ref="G89:G90"/>
    <mergeCell ref="B78:D78"/>
    <mergeCell ref="B67:D67"/>
    <mergeCell ref="B64:D64"/>
    <mergeCell ref="B63:D63"/>
    <mergeCell ref="A91:A95"/>
    <mergeCell ref="A73:A77"/>
    <mergeCell ref="E89:E90"/>
    <mergeCell ref="B71:D71"/>
    <mergeCell ref="B72:D72"/>
    <mergeCell ref="B73:D73"/>
    <mergeCell ref="B74:D74"/>
    <mergeCell ref="B75:D75"/>
    <mergeCell ref="B87:D87"/>
    <mergeCell ref="B88:D88"/>
    <mergeCell ref="B89:D89"/>
    <mergeCell ref="B90:D90"/>
    <mergeCell ref="B79:D79"/>
    <mergeCell ref="B80:D80"/>
    <mergeCell ref="B81:D81"/>
    <mergeCell ref="B82:D82"/>
  </mergeCells>
  <phoneticPr fontId="14" type="noConversion"/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5" ma:contentTypeDescription="Create a new document." ma:contentTypeScope="" ma:versionID="4fa6a0cd83156da2e00cb82c7d44f213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d99e52494773cadb1d9c319408e1fe2a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6fb59a4-fac3-44f9-9c37-9a3797c15482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C2FC722-3009-475A-8A84-6BB06EE75A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D3DFC-A233-47DF-BCD9-C13048CEB86C}"/>
</file>

<file path=customXml/itemProps3.xml><?xml version="1.0" encoding="utf-8"?>
<ds:datastoreItem xmlns:ds="http://schemas.openxmlformats.org/officeDocument/2006/customXml" ds:itemID="{683F6970-23B5-485E-9B48-9D27891A75E4}">
  <ds:schemaRefs>
    <ds:schemaRef ds:uri="http://schemas.microsoft.com/office/2006/metadata/properties"/>
    <ds:schemaRef ds:uri="http://schemas.microsoft.com/office/infopath/2007/PartnerControls"/>
    <ds:schemaRef ds:uri="7e618911-af4d-44ef-8a76-c69d29542036"/>
    <ds:schemaRef ds:uri="9eea002c-9396-4e1c-90ba-81fd5c5bb57d"/>
  </ds:schemaRefs>
</ds:datastoreItem>
</file>

<file path=customXml/itemProps4.xml><?xml version="1.0" encoding="utf-8"?>
<ds:datastoreItem xmlns:ds="http://schemas.openxmlformats.org/officeDocument/2006/customXml" ds:itemID="{3DA6B477-0E91-40ED-B2FD-0B1DFD8C8D7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R&amp;P Accounts 23-24</vt:lpstr>
      <vt:lpstr>R&amp;P Accounts 22-23</vt:lpstr>
      <vt:lpstr>R&amp;P Accounts 21-22</vt:lpstr>
      <vt:lpstr>R&amp;P Accounts 20-21</vt:lpstr>
      <vt:lpstr>R&amp;P Accounts 19-20</vt:lpstr>
      <vt:lpstr>'R&amp;P Accounts 19-20'!Print_Area</vt:lpstr>
      <vt:lpstr>'R&amp;P Accounts 20-21'!Print_Area</vt:lpstr>
      <vt:lpstr>'R&amp;P Accounts 21-22'!Print_Area</vt:lpstr>
      <vt:lpstr>'R&amp;P Accounts 22-23'!Print_Area</vt:lpstr>
      <vt:lpstr>'R&amp;P Accounts 23-24'!Print_Area</vt:lpstr>
    </vt:vector>
  </TitlesOfParts>
  <Company>Charity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creator>kashford</dc:creator>
  <cp:lastModifiedBy>James Cox</cp:lastModifiedBy>
  <cp:lastPrinted>2006-02-09T15:35:31Z</cp:lastPrinted>
  <dcterms:created xsi:type="dcterms:W3CDTF">2005-06-24T06:24:46Z</dcterms:created>
  <dcterms:modified xsi:type="dcterms:W3CDTF">2024-01-18T10:01:45Z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  <property fmtid="{D5CDD505-2E9C-101B-9397-08002B2CF9AE}" pid="44" name="display_urn:schemas-microsoft-com:office:office#Editor">
    <vt:lpwstr>James Cox</vt:lpwstr>
  </property>
  <property fmtid="{D5CDD505-2E9C-101B-9397-08002B2CF9AE}" pid="45" name="Order">
    <vt:lpwstr>6698000.00000000</vt:lpwstr>
  </property>
  <property fmtid="{D5CDD505-2E9C-101B-9397-08002B2CF9AE}" pid="46" name="display_urn:schemas-microsoft-com:office:office#Author">
    <vt:lpwstr>James Cox</vt:lpwstr>
  </property>
  <property fmtid="{D5CDD505-2E9C-101B-9397-08002B2CF9AE}" pid="47" name="_ExtendedDescription">
    <vt:lpwstr/>
  </property>
  <property fmtid="{D5CDD505-2E9C-101B-9397-08002B2CF9AE}" pid="48" name="MediaServiceImageTags">
    <vt:lpwstr/>
  </property>
  <property fmtid="{D5CDD505-2E9C-101B-9397-08002B2CF9AE}" pid="49" name="ContentTypeId">
    <vt:lpwstr>0x010100EB5A55023E9AD24D9C378EBC281C0874</vt:lpwstr>
  </property>
</Properties>
</file>