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Lowestoft Town Council\Agendas\LTC F&amp;G\200709\"/>
    </mc:Choice>
  </mc:AlternateContent>
  <bookViews>
    <workbookView xWindow="0" yWindow="0" windowWidth="23040" windowHeight="9192"/>
  </bookViews>
  <sheets>
    <sheet name="Sheet1" sheetId="1" r:id="rId1"/>
    <sheet name="19-20 RM" sheetId="3" r:id="rId2"/>
    <sheet name="18-19 RM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20" i="1"/>
  <c r="I19" i="1"/>
  <c r="I18" i="1"/>
  <c r="I17" i="1"/>
  <c r="I16" i="1"/>
  <c r="I15" i="1"/>
  <c r="I13" i="1"/>
  <c r="I12" i="1"/>
  <c r="I11" i="1"/>
  <c r="I9" i="1"/>
  <c r="I8" i="1"/>
  <c r="I7" i="1"/>
  <c r="I6" i="1"/>
  <c r="I5" i="1"/>
  <c r="I4" i="1"/>
  <c r="I3" i="1"/>
  <c r="C9" i="3"/>
  <c r="C8" i="3"/>
  <c r="B8" i="3"/>
  <c r="H3" i="1"/>
  <c r="H15" i="1"/>
  <c r="H5" i="1"/>
  <c r="H4" i="1"/>
  <c r="H8" i="1"/>
  <c r="H9" i="1"/>
  <c r="H16" i="1"/>
  <c r="G14" i="1"/>
  <c r="C13" i="2"/>
  <c r="C12" i="2"/>
  <c r="B12" i="2"/>
  <c r="G11" i="1"/>
  <c r="G6" i="1"/>
  <c r="G15" i="1"/>
  <c r="C2" i="2"/>
  <c r="G4" i="1"/>
  <c r="G3" i="1"/>
  <c r="F3" i="1"/>
  <c r="F4" i="1"/>
  <c r="F5" i="1"/>
  <c r="F6" i="1"/>
  <c r="F7" i="1"/>
  <c r="F14" i="1"/>
  <c r="I14" i="1" s="1"/>
  <c r="F11" i="1"/>
  <c r="F10" i="1"/>
  <c r="I10" i="1" s="1"/>
  <c r="F9" i="1"/>
  <c r="F8" i="1"/>
  <c r="G8" i="1"/>
  <c r="G5" i="1"/>
</calcChain>
</file>

<file path=xl/comments1.xml><?xml version="1.0" encoding="utf-8"?>
<comments xmlns="http://schemas.openxmlformats.org/spreadsheetml/2006/main">
  <authors>
    <author>James Cox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James Cox:</t>
        </r>
        <r>
          <rPr>
            <sz val="9"/>
            <color indexed="81"/>
            <rFont val="Tahoma"/>
            <family val="2"/>
          </rPr>
          <t xml:space="preserve">
I believe this is based on WDC capital and may not have been intended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James Cox:</t>
        </r>
        <r>
          <rPr>
            <sz val="9"/>
            <color indexed="81"/>
            <rFont val="Tahoma"/>
            <family val="2"/>
          </rPr>
          <t xml:space="preserve">
Leftover Grant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James Cox:</t>
        </r>
        <r>
          <rPr>
            <sz val="9"/>
            <color indexed="81"/>
            <rFont val="Tahoma"/>
            <family val="2"/>
          </rPr>
          <t xml:space="preserve">
Fen Park was originally £7,500 but moved to HH costs</t>
        </r>
      </text>
    </comment>
  </commentList>
</comments>
</file>

<file path=xl/sharedStrings.xml><?xml version="1.0" encoding="utf-8"?>
<sst xmlns="http://schemas.openxmlformats.org/spreadsheetml/2006/main" count="72" uniqueCount="56">
  <si>
    <t>EMR</t>
  </si>
  <si>
    <t>17-18 addition</t>
  </si>
  <si>
    <t>18-19 addition</t>
  </si>
  <si>
    <t>19-20 addition</t>
  </si>
  <si>
    <t>17-18 intended</t>
  </si>
  <si>
    <t>18-19 intended</t>
  </si>
  <si>
    <t>19-20 intended</t>
  </si>
  <si>
    <t>total</t>
  </si>
  <si>
    <t>Civic and Ceremonial</t>
  </si>
  <si>
    <t>Legal Costs</t>
  </si>
  <si>
    <t>Training</t>
  </si>
  <si>
    <t>Marina Theatre</t>
  </si>
  <si>
    <t>Repairs and Maintainance</t>
  </si>
  <si>
    <t>Elections</t>
  </si>
  <si>
    <t>Capital</t>
  </si>
  <si>
    <t>Triangle Market</t>
  </si>
  <si>
    <t>CIL</t>
  </si>
  <si>
    <t>Staff</t>
  </si>
  <si>
    <t>Neighbourhood Plan</t>
  </si>
  <si>
    <t>General Reserves</t>
  </si>
  <si>
    <t>target</t>
  </si>
  <si>
    <t>Lowestoft Collection</t>
  </si>
  <si>
    <t>Parks and Open Spaces</t>
  </si>
  <si>
    <t>Public Conveniences</t>
  </si>
  <si>
    <t>source</t>
  </si>
  <si>
    <t>loans and capital budget</t>
  </si>
  <si>
    <t>original fund plus savings in civic and ceremonial and remembrance and holocaust</t>
  </si>
  <si>
    <t>budget</t>
  </si>
  <si>
    <t>excess of rent agains loan repayment</t>
  </si>
  <si>
    <t>Play Areas</t>
  </si>
  <si>
    <t>budget plus planned development</t>
  </si>
  <si>
    <t>not included</t>
  </si>
  <si>
    <t>£100,000 in policy, £50,000 in 19-20 budget</t>
  </si>
  <si>
    <t>Waterways/Ponds</t>
  </si>
  <si>
    <t>Budget</t>
  </si>
  <si>
    <t>IT (Tablet replacement)</t>
  </si>
  <si>
    <t>Description</t>
  </si>
  <si>
    <t>Spend</t>
  </si>
  <si>
    <t>Town Hall</t>
  </si>
  <si>
    <t>Art, Heritage &amp; Museums</t>
  </si>
  <si>
    <t>Sparrows Nest</t>
  </si>
  <si>
    <t>Denes Oval</t>
  </si>
  <si>
    <t>Kensington Gardens</t>
  </si>
  <si>
    <t>Whitton Meeting Hall</t>
  </si>
  <si>
    <t>Gunton Meeting Hall</t>
  </si>
  <si>
    <t>Admin</t>
  </si>
  <si>
    <t>description</t>
  </si>
  <si>
    <t>actual</t>
  </si>
  <si>
    <t>admin</t>
  </si>
  <si>
    <t>HH</t>
  </si>
  <si>
    <t>4 months of precept £459,432.75</t>
  </si>
  <si>
    <t>Actual</t>
  </si>
  <si>
    <t>Intended</t>
  </si>
  <si>
    <t>budget underspend</t>
  </si>
  <si>
    <t>WDC and Market income</t>
  </si>
  <si>
    <t>budget plus budget underspend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</si>
</sst>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0" xfId="0" applyBorder="1"/>
    <xf numFmtId="164" fontId="0" fillId="0" borderId="5" xfId="0" applyNumberFormat="1" applyBorder="1"/>
    <xf numFmtId="164" fontId="0" fillId="0" borderId="0" xfId="0" applyNumberFormat="1" applyBorder="1"/>
    <xf numFmtId="164" fontId="3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164" fontId="0" fillId="0" borderId="8" xfId="0" applyNumberFormat="1" applyBorder="1"/>
    <xf numFmtId="164" fontId="3" fillId="0" borderId="9" xfId="0" applyNumberFormat="1" applyFont="1" applyBorder="1"/>
    <xf numFmtId="0" fontId="0" fillId="0" borderId="2" xfId="0" applyBorder="1"/>
    <xf numFmtId="0" fontId="0" fillId="0" borderId="6" xfId="0" applyBorder="1"/>
    <xf numFmtId="0" fontId="0" fillId="0" borderId="9" xfId="0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164" fontId="0" fillId="0" borderId="10" xfId="0" applyNumberFormat="1" applyBorder="1"/>
    <xf numFmtId="3" fontId="0" fillId="0" borderId="10" xfId="0" applyNumberFormat="1" applyBorder="1"/>
    <xf numFmtId="0" fontId="0" fillId="0" borderId="11" xfId="0" applyBorder="1"/>
    <xf numFmtId="0" fontId="3" fillId="0" borderId="1" xfId="0" applyFont="1" applyBorder="1"/>
    <xf numFmtId="0" fontId="0" fillId="0" borderId="1" xfId="0" applyBorder="1"/>
    <xf numFmtId="0" fontId="3" fillId="0" borderId="12" xfId="0" applyFont="1" applyBorder="1"/>
    <xf numFmtId="0" fontId="0" fillId="0" borderId="1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0"/>
  <sheetViews>
    <sheetView tabSelected="1" zoomScale="110" zoomScaleNormal="11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H11" sqref="H11"/>
    </sheetView>
  </sheetViews>
  <sheetFormatPr defaultRowHeight="14.4" x14ac:dyDescent="0.3"/>
  <cols>
    <col min="1" max="1" width="22.33203125" style="1" bestFit="1" customWidth="1"/>
    <col min="2" max="4" width="12.77734375" bestFit="1" customWidth="1"/>
    <col min="5" max="5" width="11" style="1" bestFit="1" customWidth="1"/>
    <col min="6" max="8" width="13.33203125" bestFit="1" customWidth="1"/>
    <col min="9" max="9" width="11" style="1" bestFit="1" customWidth="1"/>
    <col min="10" max="10" width="11" style="3" bestFit="1" customWidth="1"/>
    <col min="11" max="11" width="68.5546875" bestFit="1" customWidth="1"/>
  </cols>
  <sheetData>
    <row r="1" spans="1:11" x14ac:dyDescent="0.3">
      <c r="B1" s="24" t="s">
        <v>51</v>
      </c>
      <c r="C1" s="25"/>
      <c r="D1" s="25"/>
      <c r="E1" s="26"/>
      <c r="F1" s="24" t="s">
        <v>52</v>
      </c>
      <c r="G1" s="25"/>
      <c r="H1" s="25"/>
      <c r="I1" s="25"/>
      <c r="J1" s="12"/>
      <c r="K1" s="23"/>
    </row>
    <row r="2" spans="1:11" x14ac:dyDescent="0.3">
      <c r="A2" s="20" t="s">
        <v>0</v>
      </c>
      <c r="B2" s="21" t="s">
        <v>1</v>
      </c>
      <c r="C2" s="21" t="s">
        <v>2</v>
      </c>
      <c r="D2" s="21" t="s">
        <v>3</v>
      </c>
      <c r="E2" s="20" t="s">
        <v>7</v>
      </c>
      <c r="F2" s="21" t="s">
        <v>4</v>
      </c>
      <c r="G2" s="21" t="s">
        <v>5</v>
      </c>
      <c r="H2" s="21" t="s">
        <v>6</v>
      </c>
      <c r="I2" s="22" t="s">
        <v>7</v>
      </c>
      <c r="J2" s="21" t="s">
        <v>20</v>
      </c>
      <c r="K2" s="23" t="s">
        <v>24</v>
      </c>
    </row>
    <row r="3" spans="1:11" x14ac:dyDescent="0.3">
      <c r="A3" s="1" t="s">
        <v>8</v>
      </c>
      <c r="B3" s="4">
        <v>9480</v>
      </c>
      <c r="C3" s="5">
        <v>-2110</v>
      </c>
      <c r="D3" s="5"/>
      <c r="E3" s="6">
        <v>7370</v>
      </c>
      <c r="F3" s="4">
        <f>B3</f>
        <v>9480</v>
      </c>
      <c r="G3" s="5">
        <f>C3</f>
        <v>-2110</v>
      </c>
      <c r="H3" s="5">
        <f>7000-3098</f>
        <v>3902</v>
      </c>
      <c r="I3" s="15">
        <f t="shared" ref="I3:I20" si="0">SUM(F3:H3)</f>
        <v>11272</v>
      </c>
      <c r="J3" s="17"/>
      <c r="K3" s="13" t="s">
        <v>26</v>
      </c>
    </row>
    <row r="4" spans="1:11" x14ac:dyDescent="0.3">
      <c r="A4" s="1" t="s">
        <v>9</v>
      </c>
      <c r="B4" s="4">
        <v>50000</v>
      </c>
      <c r="C4" s="5">
        <v>-25148.25</v>
      </c>
      <c r="D4" s="5"/>
      <c r="E4" s="6">
        <v>24851.75</v>
      </c>
      <c r="F4" s="4">
        <f>B4</f>
        <v>50000</v>
      </c>
      <c r="G4" s="5">
        <f>C4</f>
        <v>-25148.25</v>
      </c>
      <c r="H4" s="5">
        <f>15000-20088</f>
        <v>-5088</v>
      </c>
      <c r="I4" s="15">
        <f t="shared" si="0"/>
        <v>19763.75</v>
      </c>
      <c r="J4" s="17">
        <v>50000</v>
      </c>
      <c r="K4" s="13" t="s">
        <v>53</v>
      </c>
    </row>
    <row r="5" spans="1:11" x14ac:dyDescent="0.3">
      <c r="A5" s="1" t="s">
        <v>10</v>
      </c>
      <c r="B5" s="4">
        <v>4500</v>
      </c>
      <c r="C5" s="5"/>
      <c r="D5" s="5">
        <v>1668.5</v>
      </c>
      <c r="E5" s="6">
        <v>6168.5</v>
      </c>
      <c r="F5" s="4">
        <f t="shared" ref="F5:F11" si="1">B5</f>
        <v>4500</v>
      </c>
      <c r="G5" s="5">
        <f>8500-7270</f>
        <v>1230</v>
      </c>
      <c r="H5" s="5">
        <f>11695-10027</f>
        <v>1668</v>
      </c>
      <c r="I5" s="15">
        <f t="shared" si="0"/>
        <v>7398</v>
      </c>
      <c r="J5" s="17"/>
      <c r="K5" s="13" t="s">
        <v>53</v>
      </c>
    </row>
    <row r="6" spans="1:11" x14ac:dyDescent="0.3">
      <c r="A6" s="1" t="s">
        <v>11</v>
      </c>
      <c r="B6" s="4">
        <v>4600</v>
      </c>
      <c r="C6" s="5"/>
      <c r="D6" s="5"/>
      <c r="E6" s="6">
        <v>4600</v>
      </c>
      <c r="F6" s="4">
        <f t="shared" si="1"/>
        <v>4600</v>
      </c>
      <c r="G6" s="5">
        <f>14274-7390</f>
        <v>6884</v>
      </c>
      <c r="H6" s="5">
        <v>5399</v>
      </c>
      <c r="I6" s="15">
        <f t="shared" si="0"/>
        <v>16883</v>
      </c>
      <c r="J6" s="17"/>
      <c r="K6" s="13" t="s">
        <v>28</v>
      </c>
    </row>
    <row r="7" spans="1:11" x14ac:dyDescent="0.3">
      <c r="A7" s="1" t="s">
        <v>12</v>
      </c>
      <c r="B7" s="4">
        <v>83700</v>
      </c>
      <c r="C7" s="5"/>
      <c r="D7" s="5">
        <v>5343.54</v>
      </c>
      <c r="E7" s="6">
        <v>89043.54</v>
      </c>
      <c r="F7" s="4">
        <f t="shared" si="1"/>
        <v>83700</v>
      </c>
      <c r="G7" s="5">
        <v>52288</v>
      </c>
      <c r="H7" s="5">
        <v>8106</v>
      </c>
      <c r="I7" s="15">
        <f t="shared" si="0"/>
        <v>144094</v>
      </c>
      <c r="J7" s="17"/>
      <c r="K7" s="13" t="s">
        <v>53</v>
      </c>
    </row>
    <row r="8" spans="1:11" x14ac:dyDescent="0.3">
      <c r="A8" s="1" t="s">
        <v>13</v>
      </c>
      <c r="B8" s="4">
        <v>18160</v>
      </c>
      <c r="C8" s="5">
        <v>15906</v>
      </c>
      <c r="D8" s="5"/>
      <c r="E8" s="6">
        <v>34066</v>
      </c>
      <c r="F8" s="4">
        <f t="shared" si="1"/>
        <v>18160</v>
      </c>
      <c r="G8" s="5">
        <f>C8</f>
        <v>15906</v>
      </c>
      <c r="H8" s="5">
        <f>20600-24976</f>
        <v>-4376</v>
      </c>
      <c r="I8" s="15">
        <f t="shared" si="0"/>
        <v>29690</v>
      </c>
      <c r="J8" s="17"/>
      <c r="K8" s="13" t="s">
        <v>53</v>
      </c>
    </row>
    <row r="9" spans="1:11" x14ac:dyDescent="0.3">
      <c r="A9" s="1" t="s">
        <v>14</v>
      </c>
      <c r="B9" s="4">
        <v>20500</v>
      </c>
      <c r="C9" s="5"/>
      <c r="D9" s="5"/>
      <c r="E9" s="6">
        <v>20500</v>
      </c>
      <c r="F9" s="4">
        <f t="shared" si="1"/>
        <v>20500</v>
      </c>
      <c r="G9" s="5"/>
      <c r="H9" s="5">
        <f>223448-11197</f>
        <v>212251</v>
      </c>
      <c r="I9" s="15">
        <f t="shared" si="0"/>
        <v>232751</v>
      </c>
      <c r="J9" s="17"/>
      <c r="K9" s="13" t="s">
        <v>25</v>
      </c>
    </row>
    <row r="10" spans="1:11" x14ac:dyDescent="0.3">
      <c r="A10" s="1" t="s">
        <v>15</v>
      </c>
      <c r="B10" s="4">
        <v>50000</v>
      </c>
      <c r="C10" s="5"/>
      <c r="D10" s="5"/>
      <c r="E10" s="6">
        <v>50000</v>
      </c>
      <c r="F10" s="4">
        <f t="shared" si="1"/>
        <v>50000</v>
      </c>
      <c r="G10" s="5">
        <v>558</v>
      </c>
      <c r="H10" s="5">
        <v>3695</v>
      </c>
      <c r="I10" s="15">
        <f t="shared" si="0"/>
        <v>54253</v>
      </c>
      <c r="J10" s="17"/>
      <c r="K10" s="13" t="s">
        <v>54</v>
      </c>
    </row>
    <row r="11" spans="1:11" x14ac:dyDescent="0.3">
      <c r="A11" s="1" t="s">
        <v>16</v>
      </c>
      <c r="B11" s="4">
        <v>45220.7</v>
      </c>
      <c r="C11" s="5">
        <v>17872.45</v>
      </c>
      <c r="D11" s="5">
        <v>19727.54</v>
      </c>
      <c r="E11" s="6">
        <v>82820.69</v>
      </c>
      <c r="F11" s="4">
        <f t="shared" si="1"/>
        <v>45220.7</v>
      </c>
      <c r="G11" s="5">
        <f>C11</f>
        <v>17872.45</v>
      </c>
      <c r="H11" s="5">
        <v>19727.54</v>
      </c>
      <c r="I11" s="15">
        <f t="shared" si="0"/>
        <v>82820.69</v>
      </c>
      <c r="J11" s="17"/>
      <c r="K11" s="13" t="s">
        <v>31</v>
      </c>
    </row>
    <row r="12" spans="1:11" x14ac:dyDescent="0.3">
      <c r="A12" s="1" t="s">
        <v>17</v>
      </c>
      <c r="B12" s="4"/>
      <c r="C12" s="5">
        <v>25000</v>
      </c>
      <c r="D12" s="5">
        <v>10000</v>
      </c>
      <c r="E12" s="6">
        <v>35000</v>
      </c>
      <c r="F12" s="4"/>
      <c r="G12" s="5">
        <v>25000</v>
      </c>
      <c r="H12" s="5">
        <v>51500</v>
      </c>
      <c r="I12" s="15">
        <f t="shared" si="0"/>
        <v>76500</v>
      </c>
      <c r="J12" s="17">
        <v>100000</v>
      </c>
      <c r="K12" s="13" t="s">
        <v>53</v>
      </c>
    </row>
    <row r="13" spans="1:11" x14ac:dyDescent="0.3">
      <c r="A13" s="1" t="s">
        <v>18</v>
      </c>
      <c r="B13" s="4"/>
      <c r="C13" s="5">
        <v>132.59</v>
      </c>
      <c r="D13" s="5">
        <v>8925</v>
      </c>
      <c r="E13" s="6">
        <v>9057.59</v>
      </c>
      <c r="F13" s="4"/>
      <c r="G13" s="5"/>
      <c r="H13" s="5"/>
      <c r="I13" s="15">
        <f t="shared" si="0"/>
        <v>0</v>
      </c>
      <c r="J13" s="17"/>
      <c r="K13" s="13" t="s">
        <v>31</v>
      </c>
    </row>
    <row r="14" spans="1:11" x14ac:dyDescent="0.3">
      <c r="A14" s="1" t="s">
        <v>19</v>
      </c>
      <c r="B14" s="4">
        <v>240940</v>
      </c>
      <c r="C14" s="5">
        <v>132990.22999999998</v>
      </c>
      <c r="D14" s="5">
        <v>459152.9</v>
      </c>
      <c r="E14" s="6">
        <v>833083.13</v>
      </c>
      <c r="F14" s="4">
        <f>B14</f>
        <v>240940</v>
      </c>
      <c r="G14" s="5">
        <f>SUM(C3:C14)-SUM(G15:G18)-SUM(G3:G12)</f>
        <v>-3839.1800000000076</v>
      </c>
      <c r="H14" s="5">
        <f>SUM(D3:D14)-SUM(H3:H13)-SUM(H15:H20)</f>
        <v>94214.94</v>
      </c>
      <c r="I14" s="15">
        <f t="shared" si="0"/>
        <v>331315.76</v>
      </c>
      <c r="J14" s="17" t="s">
        <v>50</v>
      </c>
      <c r="K14" s="13"/>
    </row>
    <row r="15" spans="1:11" x14ac:dyDescent="0.3">
      <c r="A15" s="1" t="s">
        <v>21</v>
      </c>
      <c r="B15" s="4"/>
      <c r="C15" s="5"/>
      <c r="D15" s="5"/>
      <c r="E15" s="6">
        <v>0</v>
      </c>
      <c r="F15" s="4"/>
      <c r="G15" s="5">
        <f>28000-1998</f>
        <v>26002</v>
      </c>
      <c r="H15" s="5">
        <f>10000-2070</f>
        <v>7930</v>
      </c>
      <c r="I15" s="15">
        <f t="shared" si="0"/>
        <v>33932</v>
      </c>
      <c r="J15" s="17" t="s">
        <v>32</v>
      </c>
      <c r="K15" s="13" t="s">
        <v>53</v>
      </c>
    </row>
    <row r="16" spans="1:11" x14ac:dyDescent="0.3">
      <c r="A16" s="1" t="s">
        <v>22</v>
      </c>
      <c r="B16" s="4"/>
      <c r="C16" s="5"/>
      <c r="D16" s="5"/>
      <c r="E16" s="6">
        <v>0</v>
      </c>
      <c r="F16" s="4"/>
      <c r="G16" s="5"/>
      <c r="H16" s="5">
        <f>38831-2168</f>
        <v>36663</v>
      </c>
      <c r="I16" s="15">
        <f t="shared" si="0"/>
        <v>36663</v>
      </c>
      <c r="J16" s="17"/>
      <c r="K16" s="13" t="s">
        <v>55</v>
      </c>
    </row>
    <row r="17" spans="1:11" x14ac:dyDescent="0.3">
      <c r="A17" s="1" t="s">
        <v>23</v>
      </c>
      <c r="B17" s="4"/>
      <c r="C17" s="5"/>
      <c r="D17" s="5"/>
      <c r="E17" s="6">
        <v>0</v>
      </c>
      <c r="F17" s="4"/>
      <c r="G17" s="5">
        <v>0</v>
      </c>
      <c r="H17" s="5">
        <v>7725</v>
      </c>
      <c r="I17" s="15">
        <f t="shared" si="0"/>
        <v>7725</v>
      </c>
      <c r="J17" s="17"/>
      <c r="K17" s="13" t="s">
        <v>30</v>
      </c>
    </row>
    <row r="18" spans="1:11" x14ac:dyDescent="0.3">
      <c r="A18" s="1" t="s">
        <v>29</v>
      </c>
      <c r="B18" s="4"/>
      <c r="C18" s="5"/>
      <c r="D18" s="5"/>
      <c r="E18" s="6">
        <v>0</v>
      </c>
      <c r="F18" s="4"/>
      <c r="G18" s="5">
        <v>50000</v>
      </c>
      <c r="H18" s="5">
        <v>50000</v>
      </c>
      <c r="I18" s="15">
        <f t="shared" si="0"/>
        <v>100000</v>
      </c>
      <c r="J18" s="17"/>
      <c r="K18" s="13" t="s">
        <v>30</v>
      </c>
    </row>
    <row r="19" spans="1:11" x14ac:dyDescent="0.3">
      <c r="A19" s="1" t="s">
        <v>33</v>
      </c>
      <c r="B19" s="2"/>
      <c r="C19" s="3"/>
      <c r="D19" s="3"/>
      <c r="E19" s="6">
        <v>0</v>
      </c>
      <c r="F19" s="2"/>
      <c r="G19" s="3"/>
      <c r="H19" s="5">
        <v>10000</v>
      </c>
      <c r="I19" s="15">
        <f t="shared" si="0"/>
        <v>10000</v>
      </c>
      <c r="J19" s="18"/>
      <c r="K19" s="13" t="s">
        <v>27</v>
      </c>
    </row>
    <row r="20" spans="1:11" x14ac:dyDescent="0.3">
      <c r="A20" s="9" t="s">
        <v>35</v>
      </c>
      <c r="B20" s="7"/>
      <c r="C20" s="8"/>
      <c r="D20" s="8"/>
      <c r="E20" s="11">
        <v>0</v>
      </c>
      <c r="F20" s="7"/>
      <c r="G20" s="8"/>
      <c r="H20" s="10">
        <v>1500</v>
      </c>
      <c r="I20" s="16">
        <f t="shared" si="0"/>
        <v>1500</v>
      </c>
      <c r="J20" s="19"/>
      <c r="K20" s="14" t="s">
        <v>27</v>
      </c>
    </row>
  </sheetData>
  <mergeCells count="2">
    <mergeCell ref="B1:E1"/>
    <mergeCell ref="F1:I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9"/>
  <sheetViews>
    <sheetView workbookViewId="0">
      <selection activeCell="C10" sqref="C10"/>
    </sheetView>
  </sheetViews>
  <sheetFormatPr defaultRowHeight="14.4" x14ac:dyDescent="0.3"/>
  <sheetData>
    <row r="1" spans="1:3" x14ac:dyDescent="0.3">
      <c r="A1" t="s">
        <v>46</v>
      </c>
      <c r="B1" t="s">
        <v>27</v>
      </c>
      <c r="C1" t="s">
        <v>47</v>
      </c>
    </row>
    <row r="2" spans="1:3" x14ac:dyDescent="0.3">
      <c r="A2" t="s">
        <v>48</v>
      </c>
      <c r="B2">
        <v>23690</v>
      </c>
      <c r="C2">
        <v>18346</v>
      </c>
    </row>
    <row r="3" spans="1:3" x14ac:dyDescent="0.3">
      <c r="A3" t="s">
        <v>49</v>
      </c>
      <c r="B3">
        <v>1000</v>
      </c>
      <c r="C3">
        <v>0</v>
      </c>
    </row>
    <row r="4" spans="1:3" x14ac:dyDescent="0.3">
      <c r="A4" t="s">
        <v>38</v>
      </c>
      <c r="B4">
        <v>15000</v>
      </c>
      <c r="C4">
        <v>12932</v>
      </c>
    </row>
    <row r="5" spans="1:3" x14ac:dyDescent="0.3">
      <c r="A5" t="s">
        <v>11</v>
      </c>
      <c r="B5">
        <v>10000</v>
      </c>
      <c r="C5">
        <v>11645</v>
      </c>
    </row>
    <row r="6" spans="1:3" x14ac:dyDescent="0.3">
      <c r="A6" t="s">
        <v>44</v>
      </c>
      <c r="B6">
        <v>1339</v>
      </c>
      <c r="C6">
        <v>0</v>
      </c>
    </row>
    <row r="8" spans="1:3" x14ac:dyDescent="0.3">
      <c r="A8" t="s">
        <v>7</v>
      </c>
      <c r="B8">
        <f>SUM(B2:B7)</f>
        <v>51029</v>
      </c>
      <c r="C8">
        <f>SUM(C2:C7)</f>
        <v>42923</v>
      </c>
    </row>
    <row r="9" spans="1:3" x14ac:dyDescent="0.3">
      <c r="C9">
        <f>B8-C8</f>
        <v>8106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"/>
  <sheetViews>
    <sheetView workbookViewId="0">
      <selection activeCell="C14" sqref="C14"/>
    </sheetView>
  </sheetViews>
  <sheetFormatPr defaultRowHeight="14.4" x14ac:dyDescent="0.3"/>
  <cols>
    <col min="1" max="1" width="10.21875" bestFit="1" customWidth="1"/>
  </cols>
  <sheetData>
    <row r="1" spans="1:3" x14ac:dyDescent="0.3">
      <c r="A1" t="s">
        <v>36</v>
      </c>
      <c r="B1" t="s">
        <v>34</v>
      </c>
      <c r="C1" t="s">
        <v>37</v>
      </c>
    </row>
    <row r="2" spans="1:3" x14ac:dyDescent="0.3">
      <c r="A2" t="s">
        <v>38</v>
      </c>
      <c r="B2">
        <v>14000</v>
      </c>
      <c r="C2">
        <f>839+1526</f>
        <v>2365</v>
      </c>
    </row>
    <row r="3" spans="1:3" x14ac:dyDescent="0.3">
      <c r="A3" t="s">
        <v>39</v>
      </c>
      <c r="B3">
        <v>400</v>
      </c>
      <c r="C3">
        <v>0</v>
      </c>
    </row>
    <row r="4" spans="1:3" x14ac:dyDescent="0.3">
      <c r="A4" t="s">
        <v>11</v>
      </c>
      <c r="B4">
        <v>10000</v>
      </c>
      <c r="C4">
        <v>11950</v>
      </c>
    </row>
    <row r="5" spans="1:3" x14ac:dyDescent="0.3">
      <c r="A5" t="s">
        <v>40</v>
      </c>
      <c r="B5">
        <v>37700</v>
      </c>
      <c r="C5">
        <v>11309</v>
      </c>
    </row>
    <row r="6" spans="1:3" x14ac:dyDescent="0.3">
      <c r="A6" t="s">
        <v>41</v>
      </c>
      <c r="B6">
        <v>242</v>
      </c>
      <c r="C6">
        <v>0</v>
      </c>
    </row>
    <row r="7" spans="1:3" x14ac:dyDescent="0.3">
      <c r="A7" t="s">
        <v>42</v>
      </c>
      <c r="B7">
        <v>108</v>
      </c>
      <c r="C7">
        <v>120</v>
      </c>
    </row>
    <row r="8" spans="1:3" x14ac:dyDescent="0.3">
      <c r="A8" t="s">
        <v>43</v>
      </c>
      <c r="B8">
        <v>1300</v>
      </c>
      <c r="C8">
        <v>58</v>
      </c>
    </row>
    <row r="9" spans="1:3" x14ac:dyDescent="0.3">
      <c r="A9" t="s">
        <v>44</v>
      </c>
      <c r="B9">
        <v>1300</v>
      </c>
      <c r="C9">
        <v>58</v>
      </c>
    </row>
    <row r="10" spans="1:3" x14ac:dyDescent="0.3">
      <c r="A10" t="s">
        <v>45</v>
      </c>
      <c r="B10">
        <v>23000</v>
      </c>
      <c r="C10">
        <v>9902</v>
      </c>
    </row>
    <row r="12" spans="1:3" x14ac:dyDescent="0.3">
      <c r="A12" t="s">
        <v>7</v>
      </c>
      <c r="B12">
        <f>SUM(B2:B10)</f>
        <v>88050</v>
      </c>
      <c r="C12">
        <f>SUM(C2:C10)</f>
        <v>35762</v>
      </c>
    </row>
    <row r="13" spans="1:3" x14ac:dyDescent="0.3">
      <c r="C13">
        <f>B12-C12</f>
        <v>52288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19-20 RM</vt:lpstr>
      <vt:lpstr>18-19 RM</vt:lpstr>
    </vt:vector>
  </TitlesOfParts>
  <Company>Lowestoft Town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Cox</dc:creator>
  <cp:lastModifiedBy>James Cox</cp:lastModifiedBy>
  <dcterms:created xsi:type="dcterms:W3CDTF">2020-06-15T07:48:09Z</dcterms:created>
  <dcterms:modified xsi:type="dcterms:W3CDTF">2020-07-08T14:37:59Z</dcterms:modified>
</cp:coreProperties>
</file>